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AA\Soulbinder Stuff\"/>
    </mc:Choice>
  </mc:AlternateContent>
  <xr:revisionPtr revIDLastSave="0" documentId="13_ncr:1_{7D74ECD7-0EC9-484A-B2FC-2D356FB3E321}" xr6:coauthVersionLast="47" xr6:coauthVersionMax="47" xr10:uidLastSave="{00000000-0000-0000-0000-000000000000}"/>
  <bookViews>
    <workbookView minimized="1" xWindow="4812" yWindow="3816" windowWidth="17280" windowHeight="9864" xr2:uid="{56EF2A72-F40C-4345-BF55-CD5DD9462176}"/>
  </bookViews>
  <sheets>
    <sheet name="SPELL TABLE" sheetId="1" r:id="rId1"/>
    <sheet name="SPELL DATA" sheetId="2" r:id="rId2"/>
    <sheet name="BALANCE DATA" sheetId="3" r:id="rId3"/>
  </sheets>
  <definedNames>
    <definedName name="_xlnm._FilterDatabase" localSheetId="1" hidden="1">'SPELL DATA'!$A$1:$J$22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3" l="1"/>
  <c r="P12" i="3"/>
  <c r="O12" i="3"/>
  <c r="R12" i="3"/>
  <c r="S12" i="3"/>
  <c r="T12" i="3"/>
  <c r="O11" i="3"/>
  <c r="P11" i="3"/>
  <c r="Q11" i="3"/>
  <c r="R11" i="3"/>
  <c r="S11" i="3"/>
  <c r="T11" i="3"/>
  <c r="P10" i="3"/>
  <c r="Q10" i="3"/>
  <c r="R10" i="3"/>
  <c r="S10" i="3"/>
  <c r="T10" i="3"/>
  <c r="O10" i="3"/>
  <c r="R9" i="3"/>
  <c r="S9" i="3"/>
  <c r="T9" i="3"/>
  <c r="R8" i="3"/>
  <c r="S8" i="3"/>
  <c r="T8" i="3"/>
  <c r="O9" i="3"/>
  <c r="P9" i="3"/>
  <c r="Q9" i="3"/>
  <c r="O8" i="3"/>
  <c r="P8" i="3"/>
  <c r="Q8" i="3"/>
  <c r="G62" i="3"/>
  <c r="H62" i="3" s="1"/>
  <c r="I62" i="3"/>
  <c r="G63" i="3"/>
  <c r="H63" i="3" s="1"/>
  <c r="I63" i="3"/>
  <c r="J63" i="3"/>
  <c r="G64" i="3"/>
  <c r="H64" i="3" s="1"/>
  <c r="I64" i="3"/>
  <c r="G65" i="3"/>
  <c r="H65" i="3"/>
  <c r="I65" i="3"/>
  <c r="J65" i="3"/>
  <c r="G66" i="3"/>
  <c r="J66" i="3" s="1"/>
  <c r="H66" i="3"/>
  <c r="I66" i="3"/>
  <c r="G67" i="3"/>
  <c r="J67" i="3" s="1"/>
  <c r="H67" i="3"/>
  <c r="I67" i="3"/>
  <c r="G68" i="3"/>
  <c r="H68" i="3" s="1"/>
  <c r="I68" i="3"/>
  <c r="J68" i="3"/>
  <c r="G69" i="3"/>
  <c r="H69" i="3"/>
  <c r="I69" i="3"/>
  <c r="J69" i="3"/>
  <c r="G70" i="3"/>
  <c r="H70" i="3" s="1"/>
  <c r="I70" i="3"/>
  <c r="G71" i="3"/>
  <c r="H71" i="3"/>
  <c r="I71" i="3"/>
  <c r="J71" i="3"/>
  <c r="G72" i="3"/>
  <c r="J72" i="3" s="1"/>
  <c r="H72" i="3"/>
  <c r="I72" i="3"/>
  <c r="G73" i="3"/>
  <c r="H73" i="3"/>
  <c r="I73" i="3"/>
  <c r="J73" i="3"/>
  <c r="G74" i="3"/>
  <c r="H74" i="3"/>
  <c r="I74" i="3"/>
  <c r="J74" i="3"/>
  <c r="G75" i="3"/>
  <c r="H75" i="3" s="1"/>
  <c r="I75" i="3"/>
  <c r="J75" i="3"/>
  <c r="G76" i="3"/>
  <c r="H76" i="3" s="1"/>
  <c r="I76" i="3"/>
  <c r="J76" i="3"/>
  <c r="G77" i="3"/>
  <c r="H77" i="3" s="1"/>
  <c r="I77" i="3"/>
  <c r="G78" i="3"/>
  <c r="H78" i="3" s="1"/>
  <c r="I78" i="3"/>
  <c r="G79" i="3"/>
  <c r="J79" i="3" s="1"/>
  <c r="I79" i="3"/>
  <c r="G80" i="3"/>
  <c r="H80" i="3"/>
  <c r="I80" i="3"/>
  <c r="J80" i="3"/>
  <c r="G81" i="3"/>
  <c r="H81" i="3"/>
  <c r="I81" i="3"/>
  <c r="J81" i="3"/>
  <c r="J21" i="2"/>
  <c r="C8" i="1"/>
  <c r="M11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12" i="1"/>
  <c r="B2" i="1"/>
  <c r="D8" i="1" s="1"/>
  <c r="B3" i="1"/>
  <c r="H79" i="3" l="1"/>
  <c r="J77" i="3"/>
  <c r="J64" i="3"/>
  <c r="J78" i="3"/>
  <c r="J70" i="3"/>
  <c r="J62" i="3"/>
  <c r="E8" i="1"/>
  <c r="O7" i="3" l="1"/>
  <c r="T7" i="3" s="1"/>
  <c r="P7" i="3"/>
  <c r="R7" i="3" s="1"/>
  <c r="Q7" i="3"/>
  <c r="S7" i="3" s="1"/>
  <c r="O6" i="3"/>
  <c r="T6" i="3" s="1"/>
  <c r="P6" i="3"/>
  <c r="R6" i="3" s="1"/>
  <c r="Q6" i="3"/>
  <c r="S6" i="3" s="1"/>
  <c r="G61" i="3"/>
  <c r="J61" i="3" s="1"/>
  <c r="I61" i="3"/>
  <c r="G60" i="3"/>
  <c r="H60" i="3"/>
  <c r="J60" i="3"/>
  <c r="I60" i="3"/>
  <c r="G59" i="3"/>
  <c r="H59" i="3"/>
  <c r="J59" i="3"/>
  <c r="I59" i="3"/>
  <c r="G58" i="3"/>
  <c r="H58" i="3" s="1"/>
  <c r="I58" i="3"/>
  <c r="G57" i="3"/>
  <c r="H57" i="3"/>
  <c r="J57" i="3"/>
  <c r="I57" i="3"/>
  <c r="G56" i="3"/>
  <c r="H56" i="3"/>
  <c r="J56" i="3"/>
  <c r="I56" i="3"/>
  <c r="G55" i="3"/>
  <c r="H55" i="3"/>
  <c r="J55" i="3"/>
  <c r="I55" i="3"/>
  <c r="G54" i="3"/>
  <c r="H54" i="3"/>
  <c r="J54" i="3"/>
  <c r="I54" i="3"/>
  <c r="G53" i="3"/>
  <c r="H53" i="3"/>
  <c r="J53" i="3"/>
  <c r="I53" i="3"/>
  <c r="G52" i="3"/>
  <c r="H52" i="3"/>
  <c r="J52" i="3"/>
  <c r="I52" i="3"/>
  <c r="G51" i="3"/>
  <c r="H51" i="3"/>
  <c r="J51" i="3"/>
  <c r="I51" i="3"/>
  <c r="G50" i="3"/>
  <c r="H50" i="3" s="1"/>
  <c r="J50" i="3"/>
  <c r="I50" i="3"/>
  <c r="G49" i="3"/>
  <c r="H49" i="3" s="1"/>
  <c r="I49" i="3"/>
  <c r="G48" i="3"/>
  <c r="J48" i="3" s="1"/>
  <c r="H48" i="3"/>
  <c r="I48" i="3"/>
  <c r="G47" i="3"/>
  <c r="J47" i="3" s="1"/>
  <c r="I47" i="3"/>
  <c r="G46" i="3"/>
  <c r="H46" i="3" s="1"/>
  <c r="I46" i="3"/>
  <c r="G45" i="3"/>
  <c r="H45" i="3"/>
  <c r="J45" i="3"/>
  <c r="I45" i="3"/>
  <c r="G44" i="3"/>
  <c r="H44" i="3" s="1"/>
  <c r="I44" i="3"/>
  <c r="G43" i="3"/>
  <c r="H43" i="3" s="1"/>
  <c r="J43" i="3"/>
  <c r="I43" i="3"/>
  <c r="G42" i="3"/>
  <c r="H42" i="3"/>
  <c r="J42" i="3"/>
  <c r="I42" i="3"/>
  <c r="O3" i="3"/>
  <c r="T3" i="3" s="1"/>
  <c r="O4" i="3"/>
  <c r="T4" i="3" s="1"/>
  <c r="O5" i="3"/>
  <c r="T5" i="3" s="1"/>
  <c r="O2" i="3"/>
  <c r="T2" i="3" s="1"/>
  <c r="G41" i="3"/>
  <c r="H41" i="3" s="1"/>
  <c r="I41" i="3"/>
  <c r="G40" i="3"/>
  <c r="J40" i="3" s="1"/>
  <c r="H40" i="3"/>
  <c r="I40" i="3"/>
  <c r="G39" i="3"/>
  <c r="H39" i="3" s="1"/>
  <c r="I39" i="3"/>
  <c r="G38" i="3"/>
  <c r="H38" i="3"/>
  <c r="J38" i="3"/>
  <c r="I38" i="3"/>
  <c r="G37" i="3"/>
  <c r="H37" i="3" s="1"/>
  <c r="J37" i="3"/>
  <c r="I37" i="3"/>
  <c r="G36" i="3"/>
  <c r="H36" i="3"/>
  <c r="J36" i="3"/>
  <c r="I36" i="3"/>
  <c r="G35" i="3"/>
  <c r="H35" i="3"/>
  <c r="J35" i="3"/>
  <c r="I35" i="3"/>
  <c r="G34" i="3"/>
  <c r="H34" i="3"/>
  <c r="J34" i="3"/>
  <c r="I34" i="3"/>
  <c r="G33" i="3"/>
  <c r="H33" i="3" s="1"/>
  <c r="I33" i="3"/>
  <c r="P4" i="3" s="1"/>
  <c r="R4" i="3" s="1"/>
  <c r="G32" i="3"/>
  <c r="H32" i="3" s="1"/>
  <c r="I32" i="3"/>
  <c r="G31" i="3"/>
  <c r="J31" i="3" s="1"/>
  <c r="H31" i="3"/>
  <c r="I31" i="3"/>
  <c r="G30" i="3"/>
  <c r="J30" i="3" s="1"/>
  <c r="H30" i="3"/>
  <c r="I30" i="3"/>
  <c r="G29" i="3"/>
  <c r="H29" i="3"/>
  <c r="J29" i="3"/>
  <c r="I29" i="3"/>
  <c r="G28" i="3"/>
  <c r="H28" i="3"/>
  <c r="J28" i="3"/>
  <c r="I28" i="3"/>
  <c r="G27" i="3"/>
  <c r="H27" i="3" s="1"/>
  <c r="I27" i="3"/>
  <c r="G26" i="3"/>
  <c r="H26" i="3"/>
  <c r="J26" i="3"/>
  <c r="I26" i="3"/>
  <c r="G25" i="3"/>
  <c r="J25" i="3" s="1"/>
  <c r="H25" i="3"/>
  <c r="I25" i="3"/>
  <c r="G24" i="3"/>
  <c r="H24" i="3" s="1"/>
  <c r="I24" i="3"/>
  <c r="G23" i="3"/>
  <c r="J23" i="3" s="1"/>
  <c r="H23" i="3"/>
  <c r="I23" i="3"/>
  <c r="G22" i="3"/>
  <c r="J22" i="3" s="1"/>
  <c r="H22" i="3"/>
  <c r="I22" i="3"/>
  <c r="G21" i="3"/>
  <c r="H21" i="3" s="1"/>
  <c r="J21" i="3"/>
  <c r="I21" i="3"/>
  <c r="G20" i="3"/>
  <c r="H20" i="3" s="1"/>
  <c r="J20" i="3"/>
  <c r="I20" i="3"/>
  <c r="G19" i="3"/>
  <c r="H19" i="3"/>
  <c r="J19" i="3"/>
  <c r="I19" i="3"/>
  <c r="G18" i="3"/>
  <c r="H18" i="3" s="1"/>
  <c r="J18" i="3"/>
  <c r="I18" i="3"/>
  <c r="G17" i="3"/>
  <c r="H17" i="3"/>
  <c r="J17" i="3"/>
  <c r="I17" i="3"/>
  <c r="G16" i="3"/>
  <c r="H16" i="3"/>
  <c r="J16" i="3"/>
  <c r="I16" i="3"/>
  <c r="G15" i="3"/>
  <c r="H15" i="3"/>
  <c r="J15" i="3"/>
  <c r="I15" i="3"/>
  <c r="G14" i="3"/>
  <c r="H14" i="3"/>
  <c r="J14" i="3"/>
  <c r="I14" i="3"/>
  <c r="J3" i="3"/>
  <c r="J4" i="3"/>
  <c r="J5" i="3"/>
  <c r="J6" i="3"/>
  <c r="J7" i="3"/>
  <c r="J8" i="3"/>
  <c r="J9" i="3"/>
  <c r="J10" i="3"/>
  <c r="J11" i="3"/>
  <c r="J12" i="3"/>
  <c r="J13" i="3"/>
  <c r="J2" i="3"/>
  <c r="G13" i="3"/>
  <c r="H13" i="3" s="1"/>
  <c r="I13" i="3"/>
  <c r="G12" i="3"/>
  <c r="H12" i="3" s="1"/>
  <c r="I12" i="3"/>
  <c r="P3" i="3" s="1"/>
  <c r="R3" i="3" s="1"/>
  <c r="I3" i="3"/>
  <c r="I4" i="3"/>
  <c r="I5" i="3"/>
  <c r="I6" i="3"/>
  <c r="I7" i="3"/>
  <c r="I8" i="3"/>
  <c r="I9" i="3"/>
  <c r="I10" i="3"/>
  <c r="I11" i="3"/>
  <c r="G3" i="3"/>
  <c r="G4" i="3"/>
  <c r="G5" i="3"/>
  <c r="G6" i="3"/>
  <c r="G7" i="3"/>
  <c r="H7" i="3" s="1"/>
  <c r="G8" i="3"/>
  <c r="G9" i="3"/>
  <c r="G10" i="3"/>
  <c r="G11" i="3"/>
  <c r="I2" i="3"/>
  <c r="G2" i="3"/>
  <c r="H2" i="3" s="1"/>
  <c r="P12" i="2"/>
  <c r="H61" i="3" l="1"/>
  <c r="J58" i="3"/>
  <c r="J49" i="3"/>
  <c r="H47" i="3"/>
  <c r="J46" i="3"/>
  <c r="J44" i="3"/>
  <c r="Q3" i="3"/>
  <c r="S3" i="3" s="1"/>
  <c r="P2" i="3"/>
  <c r="R2" i="3" s="1"/>
  <c r="J41" i="3"/>
  <c r="Q2" i="3"/>
  <c r="S2" i="3" s="1"/>
  <c r="J24" i="3"/>
  <c r="P5" i="3"/>
  <c r="R5" i="3" s="1"/>
  <c r="J39" i="3"/>
  <c r="J33" i="3"/>
  <c r="J32" i="3"/>
  <c r="Q4" i="3" s="1"/>
  <c r="S4" i="3" s="1"/>
  <c r="J27" i="3"/>
  <c r="H11" i="3"/>
  <c r="H10" i="3"/>
  <c r="H9" i="3"/>
  <c r="H8" i="3"/>
  <c r="H6" i="3"/>
  <c r="H5" i="3"/>
  <c r="H3" i="3"/>
  <c r="H4" i="3"/>
  <c r="Q5" i="3" l="1"/>
  <c r="S5" i="3" s="1"/>
  <c r="I23" i="2" l="1"/>
  <c r="J23" i="2" s="1"/>
  <c r="I4" i="2"/>
  <c r="J4" i="2" s="1"/>
  <c r="I17" i="2"/>
  <c r="J17" i="2" s="1"/>
  <c r="P13" i="2" l="1"/>
  <c r="I3" i="2"/>
  <c r="J3" i="2" s="1"/>
  <c r="I5" i="2"/>
  <c r="J5" i="2" s="1"/>
  <c r="I6" i="2"/>
  <c r="J6" i="2" s="1"/>
  <c r="I7" i="2"/>
  <c r="J7" i="2" s="1"/>
  <c r="I8" i="2"/>
  <c r="J8" i="2" s="1"/>
  <c r="I9" i="2"/>
  <c r="J9" i="2" s="1"/>
  <c r="I10" i="2"/>
  <c r="J10" i="2" s="1"/>
  <c r="I11" i="2"/>
  <c r="J11" i="2" s="1"/>
  <c r="I12" i="2"/>
  <c r="J12" i="2" s="1"/>
  <c r="I13" i="2"/>
  <c r="J13" i="2" s="1"/>
  <c r="I14" i="2"/>
  <c r="J14" i="2" s="1"/>
  <c r="I15" i="2"/>
  <c r="J15" i="2" s="1"/>
  <c r="I16" i="2"/>
  <c r="J16" i="2" s="1"/>
  <c r="I18" i="2"/>
  <c r="J18" i="2" s="1"/>
  <c r="I19" i="2"/>
  <c r="J19" i="2" s="1"/>
  <c r="I20" i="2"/>
  <c r="J20" i="2" s="1"/>
  <c r="I21" i="2"/>
  <c r="I22" i="2"/>
  <c r="J22" i="2" s="1"/>
  <c r="I2" i="2"/>
  <c r="J2" i="2" s="1"/>
  <c r="G12" i="1" l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29" i="1"/>
  <c r="H29" i="1" s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H38" i="1" s="1"/>
  <c r="G39" i="1"/>
  <c r="H39" i="1" s="1"/>
  <c r="G40" i="1"/>
  <c r="H40" i="1" s="1"/>
  <c r="G41" i="1"/>
  <c r="H41" i="1" s="1"/>
  <c r="G11" i="1"/>
  <c r="H11" i="1" s="1"/>
  <c r="B4" i="1"/>
  <c r="B5" i="1"/>
  <c r="D12" i="1" l="1"/>
  <c r="D14" i="1"/>
  <c r="D36" i="1"/>
  <c r="D35" i="1"/>
  <c r="D34" i="1"/>
  <c r="D30" i="1"/>
  <c r="D33" i="1"/>
  <c r="D32" i="1"/>
  <c r="D31" i="1"/>
  <c r="D13" i="1"/>
  <c r="D19" i="1"/>
  <c r="D41" i="1"/>
  <c r="D18" i="1"/>
  <c r="D17" i="1"/>
  <c r="D16" i="1"/>
  <c r="D15" i="1"/>
  <c r="D11" i="1"/>
  <c r="D40" i="1"/>
  <c r="D39" i="1"/>
  <c r="D23" i="1"/>
  <c r="D27" i="1"/>
  <c r="D25" i="1"/>
  <c r="D22" i="1"/>
  <c r="D28" i="1"/>
  <c r="D26" i="1"/>
  <c r="D24" i="1"/>
  <c r="D21" i="1"/>
  <c r="D29" i="1"/>
  <c r="D20" i="1"/>
  <c r="D37" i="1"/>
  <c r="D38" i="1"/>
  <c r="B18" i="1"/>
  <c r="B35" i="1"/>
  <c r="B36" i="1"/>
  <c r="B37" i="1"/>
  <c r="B13" i="1"/>
  <c r="B38" i="1"/>
  <c r="B39" i="1"/>
  <c r="B40" i="1"/>
  <c r="B41" i="1"/>
  <c r="B11" i="1"/>
  <c r="C11" i="1" s="1"/>
  <c r="B12" i="1"/>
  <c r="B14" i="1"/>
  <c r="B25" i="1"/>
  <c r="B20" i="1"/>
  <c r="B24" i="1"/>
  <c r="B15" i="1"/>
  <c r="B16" i="1"/>
  <c r="B27" i="1"/>
  <c r="B30" i="1"/>
  <c r="B33" i="1"/>
  <c r="B19" i="1"/>
  <c r="B23" i="1"/>
  <c r="B21" i="1"/>
  <c r="B22" i="1"/>
  <c r="B28" i="1"/>
  <c r="B29" i="1"/>
  <c r="B31" i="1"/>
  <c r="B32" i="1"/>
  <c r="B34" i="1"/>
  <c r="B26" i="1"/>
  <c r="B17" i="1"/>
  <c r="F11" i="1" l="1"/>
  <c r="K20" i="1"/>
  <c r="M20" i="1" s="1"/>
  <c r="J39" i="1"/>
  <c r="K29" i="1"/>
  <c r="M29" i="1" s="1"/>
  <c r="K24" i="1"/>
  <c r="M24" i="1" s="1"/>
  <c r="J41" i="1"/>
  <c r="K26" i="1"/>
  <c r="M26" i="1" s="1"/>
  <c r="K31" i="1"/>
  <c r="M31" i="1" s="1"/>
  <c r="J40" i="1"/>
  <c r="J36" i="1"/>
  <c r="K28" i="1"/>
  <c r="M28" i="1" s="1"/>
  <c r="K38" i="1"/>
  <c r="M38" i="1" s="1"/>
  <c r="K22" i="1"/>
  <c r="M22" i="1" s="1"/>
  <c r="K37" i="1"/>
  <c r="M37" i="1" s="1"/>
  <c r="K15" i="1"/>
  <c r="M15" i="1" s="1"/>
  <c r="K13" i="1"/>
  <c r="M13" i="1" s="1"/>
  <c r="C31" i="1"/>
  <c r="J31" i="1"/>
  <c r="C17" i="1"/>
  <c r="J17" i="1"/>
  <c r="C24" i="1"/>
  <c r="J24" i="1"/>
  <c r="C34" i="1"/>
  <c r="J34" i="1"/>
  <c r="C28" i="1"/>
  <c r="J28" i="1"/>
  <c r="C19" i="1"/>
  <c r="J19" i="1"/>
  <c r="C26" i="1"/>
  <c r="J26" i="1"/>
  <c r="K21" i="1"/>
  <c r="M21" i="1" s="1"/>
  <c r="C29" i="1"/>
  <c r="J29" i="1"/>
  <c r="K25" i="1"/>
  <c r="M25" i="1" s="1"/>
  <c r="K27" i="1"/>
  <c r="M27" i="1" s="1"/>
  <c r="K39" i="1"/>
  <c r="M39" i="1" s="1"/>
  <c r="C27" i="1"/>
  <c r="J27" i="1"/>
  <c r="K16" i="1"/>
  <c r="M16" i="1" s="1"/>
  <c r="C20" i="1"/>
  <c r="J20" i="1"/>
  <c r="C25" i="1"/>
  <c r="J25" i="1"/>
  <c r="K19" i="1"/>
  <c r="M19" i="1" s="1"/>
  <c r="K32" i="1"/>
  <c r="M32" i="1" s="1"/>
  <c r="C38" i="1"/>
  <c r="J38" i="1"/>
  <c r="C13" i="1"/>
  <c r="J13" i="1"/>
  <c r="K35" i="1"/>
  <c r="M35" i="1" s="1"/>
  <c r="C22" i="1"/>
  <c r="J22" i="1"/>
  <c r="C23" i="1"/>
  <c r="J23" i="1"/>
  <c r="C33" i="1"/>
  <c r="J33" i="1"/>
  <c r="K40" i="1"/>
  <c r="M40" i="1" s="1"/>
  <c r="K17" i="1"/>
  <c r="M17" i="1" s="1"/>
  <c r="K41" i="1"/>
  <c r="M41" i="1" s="1"/>
  <c r="K33" i="1"/>
  <c r="M33" i="1" s="1"/>
  <c r="K34" i="1"/>
  <c r="M34" i="1" s="1"/>
  <c r="J37" i="1"/>
  <c r="K36" i="1"/>
  <c r="M36" i="1" s="1"/>
  <c r="C18" i="1"/>
  <c r="J18" i="1"/>
  <c r="C32" i="1"/>
  <c r="J32" i="1"/>
  <c r="C21" i="1"/>
  <c r="J21" i="1"/>
  <c r="K23" i="1"/>
  <c r="M23" i="1" s="1"/>
  <c r="C30" i="1"/>
  <c r="J30" i="1"/>
  <c r="C16" i="1"/>
  <c r="J16" i="1"/>
  <c r="C15" i="1"/>
  <c r="J15" i="1"/>
  <c r="K18" i="1"/>
  <c r="M18" i="1" s="1"/>
  <c r="C14" i="1"/>
  <c r="J14" i="1"/>
  <c r="C12" i="1"/>
  <c r="J12" i="1"/>
  <c r="K30" i="1"/>
  <c r="M30" i="1" s="1"/>
  <c r="K14" i="1"/>
  <c r="M14" i="1" s="1"/>
  <c r="J35" i="1"/>
  <c r="K12" i="1"/>
  <c r="M12" i="1" s="1"/>
  <c r="E19" i="1"/>
  <c r="F19" i="1"/>
  <c r="F20" i="1"/>
  <c r="E20" i="1"/>
  <c r="E21" i="1"/>
  <c r="F21" i="1"/>
  <c r="F22" i="1"/>
  <c r="E22" i="1"/>
  <c r="F31" i="1"/>
  <c r="E31" i="1"/>
  <c r="F34" i="1"/>
  <c r="E34" i="1"/>
  <c r="F37" i="1"/>
  <c r="E37" i="1"/>
  <c r="E24" i="1"/>
  <c r="F24" i="1"/>
  <c r="F23" i="1"/>
  <c r="E23" i="1"/>
  <c r="F40" i="1"/>
  <c r="E40" i="1"/>
  <c r="E17" i="1"/>
  <c r="F17" i="1"/>
  <c r="F35" i="1"/>
  <c r="E35" i="1"/>
  <c r="F28" i="1"/>
  <c r="E28" i="1"/>
  <c r="E27" i="1"/>
  <c r="F27" i="1"/>
  <c r="E11" i="1"/>
  <c r="F41" i="1"/>
  <c r="E41" i="1"/>
  <c r="F33" i="1"/>
  <c r="E33" i="1"/>
  <c r="F36" i="1"/>
  <c r="E36" i="1"/>
  <c r="F38" i="1"/>
  <c r="E38" i="1"/>
  <c r="E29" i="1"/>
  <c r="F29" i="1"/>
  <c r="E25" i="1"/>
  <c r="F25" i="1"/>
  <c r="F39" i="1"/>
  <c r="E39" i="1"/>
  <c r="E15" i="1"/>
  <c r="F15" i="1"/>
  <c r="E13" i="1"/>
  <c r="F13" i="1"/>
  <c r="E14" i="1"/>
  <c r="F14" i="1"/>
  <c r="F26" i="1"/>
  <c r="E26" i="1"/>
  <c r="E16" i="1"/>
  <c r="F16" i="1"/>
  <c r="E18" i="1"/>
  <c r="F18" i="1"/>
  <c r="F32" i="1"/>
  <c r="E32" i="1"/>
  <c r="E30" i="1"/>
  <c r="F30" i="1"/>
  <c r="F12" i="1"/>
  <c r="E12" i="1"/>
  <c r="C37" i="1"/>
  <c r="C40" i="1" l="1"/>
  <c r="C39" i="1"/>
  <c r="C35" i="1"/>
  <c r="C41" i="1"/>
  <c r="C36" i="1"/>
</calcChain>
</file>

<file path=xl/sharedStrings.xml><?xml version="1.0" encoding="utf-8"?>
<sst xmlns="http://schemas.openxmlformats.org/spreadsheetml/2006/main" count="286" uniqueCount="87">
  <si>
    <t>Spell Name</t>
  </si>
  <si>
    <t>Base Dmg</t>
  </si>
  <si>
    <t>Player Level</t>
  </si>
  <si>
    <t>Damage Mod</t>
  </si>
  <si>
    <t>Spell Cost</t>
  </si>
  <si>
    <t>Abolt</t>
  </si>
  <si>
    <t>Armpit</t>
  </si>
  <si>
    <t>Blackflame</t>
  </si>
  <si>
    <t>Doomeye</t>
  </si>
  <si>
    <t>Fireball</t>
  </si>
  <si>
    <t>Flameblade</t>
  </si>
  <si>
    <t>Flamehand</t>
  </si>
  <si>
    <t>Gutshot</t>
  </si>
  <si>
    <t>Headbutt</t>
  </si>
  <si>
    <t>Iceblast</t>
  </si>
  <si>
    <t>Icebolt</t>
  </si>
  <si>
    <t>Icespear</t>
  </si>
  <si>
    <t>Icestorm</t>
  </si>
  <si>
    <t>Icicle</t>
  </si>
  <si>
    <t>Minifire</t>
  </si>
  <si>
    <t>Missile</t>
  </si>
  <si>
    <t>Punch</t>
  </si>
  <si>
    <t>Toss</t>
  </si>
  <si>
    <t>Windpush</t>
  </si>
  <si>
    <t>SPELL</t>
  </si>
  <si>
    <t>Sps Cost</t>
  </si>
  <si>
    <t>Dmg Mod</t>
  </si>
  <si>
    <t>Level Bonus</t>
  </si>
  <si>
    <t>Assumed Skill</t>
  </si>
  <si>
    <t>Xaerre Expected Damage</t>
  </si>
  <si>
    <t>Xaerre Dmg/sps Expected</t>
  </si>
  <si>
    <t>(includes hidden bonus)</t>
  </si>
  <si>
    <t>Assumed Sps</t>
  </si>
  <si>
    <t>Avg Damage</t>
  </si>
  <si>
    <t>Ratio</t>
  </si>
  <si>
    <t>Skill</t>
  </si>
  <si>
    <t>Damage Base</t>
  </si>
  <si>
    <t>Damage Calc</t>
  </si>
  <si>
    <t>%of base</t>
  </si>
  <si>
    <t>Constant</t>
  </si>
  <si>
    <t>Ignores AC?</t>
  </si>
  <si>
    <t>Spelly/Physical</t>
  </si>
  <si>
    <t>spelly</t>
  </si>
  <si>
    <t>Kick</t>
  </si>
  <si>
    <t>combat</t>
  </si>
  <si>
    <t>Barrel</t>
  </si>
  <si>
    <t>Trips</t>
  </si>
  <si>
    <t>Poison</t>
  </si>
  <si>
    <t>Wristkick</t>
  </si>
  <si>
    <t>Disarm</t>
  </si>
  <si>
    <t>dam = base_damage+(DAMAGE_CONST+(100-DAMAGE_CONST)*(skill-1)/99)*mod_damage/100;</t>
  </si>
  <si>
    <t>DAMAGE_CONST</t>
  </si>
  <si>
    <t>Hermit</t>
  </si>
  <si>
    <t>NPC</t>
  </si>
  <si>
    <t>Success</t>
  </si>
  <si>
    <t>Misses</t>
  </si>
  <si>
    <t>Total Attempts</t>
  </si>
  <si>
    <t>Miss %</t>
  </si>
  <si>
    <t>SPS/Kill</t>
  </si>
  <si>
    <t>Total SPS</t>
  </si>
  <si>
    <t>Class</t>
  </si>
  <si>
    <t>Spell</t>
  </si>
  <si>
    <t>Soulbinder</t>
  </si>
  <si>
    <t>Spell SP</t>
  </si>
  <si>
    <t>HP</t>
  </si>
  <si>
    <t>Avg SPS/Kill</t>
  </si>
  <si>
    <t>Avg Total SPS</t>
  </si>
  <si>
    <t>HP:SPS/Kill</t>
  </si>
  <si>
    <t>King Philip</t>
  </si>
  <si>
    <t>Mage</t>
  </si>
  <si>
    <t>Est Dmg/Cast</t>
  </si>
  <si>
    <t>Avg Casts/Kill</t>
  </si>
  <si>
    <t>Venomspit</t>
  </si>
  <si>
    <t>HP:Avg Total SPS</t>
  </si>
  <si>
    <t>Current sps bonus</t>
  </si>
  <si>
    <t>Proposed sps bonus</t>
  </si>
  <si>
    <t>Current Expected Damage</t>
  </si>
  <si>
    <t>Current Dmg/sps Expected</t>
  </si>
  <si>
    <t>Proposed Expected Damage</t>
  </si>
  <si>
    <t>Proposed Dmg/sps Expected</t>
  </si>
  <si>
    <t>% Improvement</t>
  </si>
  <si>
    <t>Current LoL</t>
  </si>
  <si>
    <t>Proposed LoL</t>
  </si>
  <si>
    <t>Xaerre LoL</t>
  </si>
  <si>
    <t>Flag</t>
  </si>
  <si>
    <t>%improved</t>
  </si>
  <si>
    <t>Armpit2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</si>
</sst>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"/>
    <numFmt numFmtId="165" formatCode="_(* #,##0_);_(* \(#,##0\);_(* &quot;-&quot;??_);_(@_)"/>
    <numFmt numFmtId="166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3" borderId="0" xfId="0" applyFill="1"/>
    <xf numFmtId="164" fontId="0" fillId="3" borderId="0" xfId="0" applyNumberFormat="1" applyFill="1"/>
    <xf numFmtId="0" fontId="0" fillId="2" borderId="0" xfId="0" applyFill="1" applyAlignment="1">
      <alignment horizontal="right"/>
    </xf>
    <xf numFmtId="165" fontId="0" fillId="2" borderId="0" xfId="1" applyNumberFormat="1" applyFont="1" applyFill="1"/>
    <xf numFmtId="2" fontId="0" fillId="0" borderId="0" xfId="0" applyNumberFormat="1"/>
    <xf numFmtId="0" fontId="0" fillId="4" borderId="0" xfId="0" applyFill="1"/>
    <xf numFmtId="9" fontId="0" fillId="0" borderId="0" xfId="2" applyFont="1"/>
    <xf numFmtId="0" fontId="0" fillId="4" borderId="1" xfId="0" applyFill="1" applyBorder="1"/>
    <xf numFmtId="0" fontId="0" fillId="4" borderId="2" xfId="0" applyFill="1" applyBorder="1"/>
    <xf numFmtId="0" fontId="0" fillId="0" borderId="3" xfId="0" applyBorder="1"/>
    <xf numFmtId="0" fontId="0" fillId="4" borderId="4" xfId="0" applyFill="1" applyBorder="1"/>
    <xf numFmtId="0" fontId="0" fillId="4" borderId="5" xfId="0" applyFill="1" applyBorder="1"/>
    <xf numFmtId="2" fontId="0" fillId="4" borderId="0" xfId="0" applyNumberFormat="1" applyFill="1"/>
    <xf numFmtId="165" fontId="0" fillId="0" borderId="0" xfId="0" applyNumberFormat="1"/>
    <xf numFmtId="165" fontId="0" fillId="3" borderId="0" xfId="0" applyNumberFormat="1" applyFill="1"/>
    <xf numFmtId="166" fontId="0" fillId="0" borderId="0" xfId="2" applyNumberFormat="1" applyFont="1"/>
    <xf numFmtId="43" fontId="0" fillId="0" borderId="0" xfId="1" applyFont="1"/>
    <xf numFmtId="1" fontId="0" fillId="0" borderId="0" xfId="0" applyNumberFormat="1"/>
    <xf numFmtId="165" fontId="0" fillId="0" borderId="0" xfId="1" applyNumberFormat="1" applyFont="1"/>
    <xf numFmtId="165" fontId="0" fillId="3" borderId="0" xfId="1" applyNumberFormat="1" applyFont="1" applyFill="1"/>
    <xf numFmtId="9" fontId="0" fillId="3" borderId="0" xfId="2" applyFont="1" applyFill="1"/>
    <xf numFmtId="166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A622E-EE5D-4A94-8BE1-138F60AC69CA}">
  <dimension ref="A1:M41"/>
  <sheetViews>
    <sheetView tabSelected="1" workbookViewId="0">
      <selection activeCell="B9" sqref="B9"/>
    </sheetView>
  </sheetViews>
  <sheetFormatPr defaultRowHeight="14.4" x14ac:dyDescent="0.3"/>
  <cols>
    <col min="1" max="1" width="16" bestFit="1" customWidth="1"/>
    <col min="2" max="2" width="22.109375" customWidth="1"/>
    <col min="3" max="3" width="22.5546875" customWidth="1"/>
    <col min="4" max="4" width="23.6640625" customWidth="1"/>
    <col min="5" max="6" width="24.109375" customWidth="1"/>
    <col min="7" max="7" width="21" customWidth="1"/>
    <col min="8" max="8" width="21.5546875" customWidth="1"/>
    <col min="9" max="9" width="8.88671875" customWidth="1"/>
    <col min="10" max="10" width="10.21875" bestFit="1" customWidth="1"/>
    <col min="11" max="11" width="11.77734375" bestFit="1" customWidth="1"/>
    <col min="12" max="12" width="9.44140625" bestFit="1" customWidth="1"/>
  </cols>
  <sheetData>
    <row r="1" spans="1:13" x14ac:dyDescent="0.3">
      <c r="A1" t="s">
        <v>24</v>
      </c>
      <c r="B1" s="5" t="s">
        <v>43</v>
      </c>
      <c r="D1" t="s">
        <v>50</v>
      </c>
    </row>
    <row r="2" spans="1:13" x14ac:dyDescent="0.3">
      <c r="A2" t="s">
        <v>25</v>
      </c>
      <c r="B2" s="3">
        <f>VLOOKUP('SPELL TABLE'!$B$1,'SPELL DATA'!$A$1:$E$22,ROW())</f>
        <v>53</v>
      </c>
    </row>
    <row r="3" spans="1:13" x14ac:dyDescent="0.3">
      <c r="A3" t="s">
        <v>1</v>
      </c>
      <c r="B3" s="3">
        <f>VLOOKUP('SPELL TABLE'!$B$1,'SPELL DATA'!$A$1:$E$22,ROW())</f>
        <v>20</v>
      </c>
    </row>
    <row r="4" spans="1:13" x14ac:dyDescent="0.3">
      <c r="A4" t="s">
        <v>26</v>
      </c>
      <c r="B4" s="3">
        <f>VLOOKUP('SPELL TABLE'!$B$1,'SPELL DATA'!$A$1:$E$22,ROW())</f>
        <v>22</v>
      </c>
    </row>
    <row r="5" spans="1:13" x14ac:dyDescent="0.3">
      <c r="A5" t="s">
        <v>27</v>
      </c>
      <c r="B5" s="3">
        <f>VLOOKUP('SPELL TABLE'!$B$1,'SPELL DATA'!$A$1:$E$22,ROW())</f>
        <v>2</v>
      </c>
    </row>
    <row r="6" spans="1:13" x14ac:dyDescent="0.3">
      <c r="A6" t="s">
        <v>51</v>
      </c>
      <c r="B6" s="3">
        <v>75</v>
      </c>
    </row>
    <row r="7" spans="1:13" x14ac:dyDescent="0.3">
      <c r="A7" t="s">
        <v>28</v>
      </c>
      <c r="B7" s="2">
        <v>78</v>
      </c>
      <c r="C7" t="s">
        <v>74</v>
      </c>
      <c r="D7" t="s">
        <v>75</v>
      </c>
      <c r="E7" t="s">
        <v>85</v>
      </c>
    </row>
    <row r="8" spans="1:13" x14ac:dyDescent="0.3">
      <c r="A8" t="s">
        <v>32</v>
      </c>
      <c r="B8" s="6">
        <v>363000</v>
      </c>
      <c r="C8" s="16">
        <f>IF(OR(B8&lt;40000,1+ROUNDDOWN(LN($B$8),0)-10&lt;0)=TRUE,0,1+ROUNDDOWN(LN($B$8),0)-10)</f>
        <v>3</v>
      </c>
      <c r="D8" s="21">
        <f>IF(OR(B8&lt;40000,1+ROUNDDOWN(LN($B$8),0)-ROUNDDOWN(ROUNDDOWN(100-$B$2,0)/12,0)&lt;0)=TRUE,0,1+ROUNDDOWN(LN($B$8),0)-ROUNDDOWN(ROUNDDOWN(100-$B$2,0)/12,0))</f>
        <v>10</v>
      </c>
      <c r="E8" s="9">
        <f>(D8-C8)/C8</f>
        <v>2.3333333333333335</v>
      </c>
      <c r="F8" s="16"/>
    </row>
    <row r="9" spans="1:13" x14ac:dyDescent="0.3">
      <c r="G9" t="s">
        <v>31</v>
      </c>
    </row>
    <row r="10" spans="1:13" x14ac:dyDescent="0.3">
      <c r="A10" t="s">
        <v>2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29</v>
      </c>
      <c r="H10" t="s">
        <v>30</v>
      </c>
      <c r="J10" t="s">
        <v>81</v>
      </c>
      <c r="K10" t="s">
        <v>82</v>
      </c>
      <c r="L10" t="s">
        <v>83</v>
      </c>
      <c r="M10" t="s">
        <v>84</v>
      </c>
    </row>
    <row r="11" spans="1:13" x14ac:dyDescent="0.3">
      <c r="A11" s="3">
        <v>20</v>
      </c>
      <c r="B11" s="17">
        <f t="shared" ref="B11:B41" si="0">ROUNDDOWN($B$3+ROUNDDOWN(($B$6+ROUNDDOWN((100-$B$6)*($B$7-1)/99,0))*$B$4/100,0)+(IF($A11&gt;19,$B$5*ROUNDDOWN(($A11-19)/3,0),0))+$C$8,0)</f>
        <v>43</v>
      </c>
      <c r="C11" s="4">
        <f t="shared" ref="C11:C41" si="1">$B11/$B$2</f>
        <v>0.81132075471698117</v>
      </c>
      <c r="D11" s="22">
        <f>ROUNDDOWN($B$3+ROUNDDOWN(($B$6+ROUNDDOWN((100-$B$6)*($B$7-1)/99,0))*$B$4/100,0)+(IF($A11&gt;19,$B$5*ROUNDDOWN(($A11-19),0),0))+$D$8,0)</f>
        <v>52</v>
      </c>
      <c r="E11" s="4">
        <f>$D11/$B$2</f>
        <v>0.98113207547169812</v>
      </c>
      <c r="F11" s="23">
        <f>(D11-B11)/B11</f>
        <v>0.20930232558139536</v>
      </c>
      <c r="G11">
        <f>ROUNDDOWN((A11-1)/2,0)+25+ROUNDDOWN(((3*(A11-19))-1)/2,0)+ROUNDDOWN((A11-20)/5,0)</f>
        <v>35</v>
      </c>
      <c r="H11" s="1">
        <f>G11/20</f>
        <v>1.75</v>
      </c>
      <c r="J11" s="18">
        <v>0</v>
      </c>
      <c r="K11" s="18">
        <v>0</v>
      </c>
      <c r="L11" s="18">
        <v>0</v>
      </c>
      <c r="M11">
        <f>IF(L11&lt;K11,1,0)</f>
        <v>0</v>
      </c>
    </row>
    <row r="12" spans="1:13" x14ac:dyDescent="0.3">
      <c r="A12" s="3">
        <v>21</v>
      </c>
      <c r="B12" s="17">
        <f t="shared" si="0"/>
        <v>43</v>
      </c>
      <c r="C12" s="4">
        <f t="shared" si="1"/>
        <v>0.81132075471698117</v>
      </c>
      <c r="D12" s="22">
        <f t="shared" ref="D12:D41" si="2">ROUNDDOWN($B$3+ROUNDDOWN(($B$6+ROUNDDOWN((100-$B$6)*($B$7-1)/99,0))*$B$4/100,0)+(IF($A12&gt;19,$B$5*ROUNDDOWN(($A12-19),0),0))+$D$8,0)</f>
        <v>54</v>
      </c>
      <c r="E12" s="4">
        <f t="shared" ref="E12:E41" si="3">$D12/$B$2</f>
        <v>1.0188679245283019</v>
      </c>
      <c r="F12" s="23">
        <f t="shared" ref="F12:F41" si="4">(D12-B12)/B12</f>
        <v>0.2558139534883721</v>
      </c>
      <c r="G12">
        <f t="shared" ref="G12:G41" si="5">ROUNDDOWN((A12-1)/2,0)+25+ROUNDDOWN(((3*(A12-19))-1)/2,0)+ROUNDDOWN((A12-20)/5,0)</f>
        <v>37</v>
      </c>
      <c r="H12" s="1">
        <f t="shared" ref="H12:H41" si="6">G12/20</f>
        <v>1.85</v>
      </c>
      <c r="J12" s="18">
        <f>(B12-B11)/B11</f>
        <v>0</v>
      </c>
      <c r="K12" s="18">
        <f>(D12-D11)/D11</f>
        <v>3.8461538461538464E-2</v>
      </c>
      <c r="L12" s="18">
        <f>(G12-G11)/G11</f>
        <v>5.7142857142857141E-2</v>
      </c>
      <c r="M12">
        <f t="shared" ref="M12:M41" si="7">IF(L12&lt;K12,1,0)</f>
        <v>0</v>
      </c>
    </row>
    <row r="13" spans="1:13" x14ac:dyDescent="0.3">
      <c r="A13" s="3">
        <v>22</v>
      </c>
      <c r="B13" s="17">
        <f t="shared" si="0"/>
        <v>45</v>
      </c>
      <c r="C13" s="4">
        <f t="shared" si="1"/>
        <v>0.84905660377358494</v>
      </c>
      <c r="D13" s="22">
        <f t="shared" si="2"/>
        <v>56</v>
      </c>
      <c r="E13" s="4">
        <f t="shared" si="3"/>
        <v>1.0566037735849056</v>
      </c>
      <c r="F13" s="23">
        <f t="shared" si="4"/>
        <v>0.24444444444444444</v>
      </c>
      <c r="G13">
        <f t="shared" si="5"/>
        <v>39</v>
      </c>
      <c r="H13" s="1">
        <f t="shared" si="6"/>
        <v>1.95</v>
      </c>
      <c r="J13" s="18">
        <f t="shared" ref="J13:J41" si="8">(B13-B12)/B12</f>
        <v>4.6511627906976744E-2</v>
      </c>
      <c r="K13" s="18">
        <f t="shared" ref="K13:K41" si="9">(D13-D12)/D12</f>
        <v>3.7037037037037035E-2</v>
      </c>
      <c r="L13" s="18">
        <f t="shared" ref="L13:L41" si="10">(G13-G12)/G12</f>
        <v>5.4054054054054057E-2</v>
      </c>
      <c r="M13">
        <f t="shared" si="7"/>
        <v>0</v>
      </c>
    </row>
    <row r="14" spans="1:13" x14ac:dyDescent="0.3">
      <c r="A14" s="3">
        <v>23</v>
      </c>
      <c r="B14" s="17">
        <f t="shared" si="0"/>
        <v>45</v>
      </c>
      <c r="C14" s="4">
        <f t="shared" si="1"/>
        <v>0.84905660377358494</v>
      </c>
      <c r="D14" s="22">
        <f t="shared" si="2"/>
        <v>58</v>
      </c>
      <c r="E14" s="4">
        <f t="shared" si="3"/>
        <v>1.0943396226415094</v>
      </c>
      <c r="F14" s="23">
        <f t="shared" si="4"/>
        <v>0.28888888888888886</v>
      </c>
      <c r="G14">
        <f t="shared" si="5"/>
        <v>41</v>
      </c>
      <c r="H14" s="1">
        <f t="shared" si="6"/>
        <v>2.0499999999999998</v>
      </c>
      <c r="J14" s="18">
        <f t="shared" si="8"/>
        <v>0</v>
      </c>
      <c r="K14" s="18">
        <f t="shared" si="9"/>
        <v>3.5714285714285712E-2</v>
      </c>
      <c r="L14" s="18">
        <f t="shared" si="10"/>
        <v>5.128205128205128E-2</v>
      </c>
      <c r="M14">
        <f t="shared" si="7"/>
        <v>0</v>
      </c>
    </row>
    <row r="15" spans="1:13" x14ac:dyDescent="0.3">
      <c r="A15" s="3">
        <v>24</v>
      </c>
      <c r="B15" s="17">
        <f t="shared" si="0"/>
        <v>45</v>
      </c>
      <c r="C15" s="4">
        <f t="shared" si="1"/>
        <v>0.84905660377358494</v>
      </c>
      <c r="D15" s="22">
        <f t="shared" si="2"/>
        <v>60</v>
      </c>
      <c r="E15" s="4">
        <f t="shared" si="3"/>
        <v>1.1320754716981132</v>
      </c>
      <c r="F15" s="23">
        <f t="shared" si="4"/>
        <v>0.33333333333333331</v>
      </c>
      <c r="G15">
        <f t="shared" si="5"/>
        <v>43</v>
      </c>
      <c r="H15" s="1">
        <f t="shared" si="6"/>
        <v>2.15</v>
      </c>
      <c r="J15" s="18">
        <f t="shared" si="8"/>
        <v>0</v>
      </c>
      <c r="K15" s="18">
        <f t="shared" si="9"/>
        <v>3.4482758620689655E-2</v>
      </c>
      <c r="L15" s="18">
        <f t="shared" si="10"/>
        <v>4.878048780487805E-2</v>
      </c>
      <c r="M15">
        <f t="shared" si="7"/>
        <v>0</v>
      </c>
    </row>
    <row r="16" spans="1:13" x14ac:dyDescent="0.3">
      <c r="A16" s="3">
        <v>25</v>
      </c>
      <c r="B16" s="17">
        <f t="shared" si="0"/>
        <v>47</v>
      </c>
      <c r="C16" s="4">
        <f t="shared" si="1"/>
        <v>0.8867924528301887</v>
      </c>
      <c r="D16" s="22">
        <f t="shared" si="2"/>
        <v>62</v>
      </c>
      <c r="E16" s="4">
        <f t="shared" si="3"/>
        <v>1.1698113207547169</v>
      </c>
      <c r="F16" s="23">
        <f t="shared" si="4"/>
        <v>0.31914893617021278</v>
      </c>
      <c r="G16">
        <f t="shared" si="5"/>
        <v>46</v>
      </c>
      <c r="H16" s="1">
        <f t="shared" si="6"/>
        <v>2.2999999999999998</v>
      </c>
      <c r="J16" s="18">
        <f t="shared" si="8"/>
        <v>4.4444444444444446E-2</v>
      </c>
      <c r="K16" s="18">
        <f t="shared" si="9"/>
        <v>3.3333333333333333E-2</v>
      </c>
      <c r="L16" s="18">
        <f t="shared" si="10"/>
        <v>6.9767441860465115E-2</v>
      </c>
      <c r="M16">
        <f t="shared" si="7"/>
        <v>0</v>
      </c>
    </row>
    <row r="17" spans="1:13" x14ac:dyDescent="0.3">
      <c r="A17" s="3">
        <v>26</v>
      </c>
      <c r="B17" s="17">
        <f>ROUNDDOWN($B$3+ROUNDDOWN(($B$6+ROUNDDOWN((100-$B$6)*($B$7-1)/99,0))*$B$4/100,0)+(IF($A17&gt;19,$B$5*ROUNDDOWN(($A17-19)/3,0),0))+$C$8,0)</f>
        <v>47</v>
      </c>
      <c r="C17" s="4">
        <f t="shared" si="1"/>
        <v>0.8867924528301887</v>
      </c>
      <c r="D17" s="22">
        <f t="shared" si="2"/>
        <v>64</v>
      </c>
      <c r="E17" s="4">
        <f t="shared" si="3"/>
        <v>1.2075471698113207</v>
      </c>
      <c r="F17" s="23">
        <f t="shared" si="4"/>
        <v>0.36170212765957449</v>
      </c>
      <c r="G17">
        <f t="shared" si="5"/>
        <v>48</v>
      </c>
      <c r="H17" s="1">
        <f t="shared" si="6"/>
        <v>2.4</v>
      </c>
      <c r="J17" s="18">
        <f t="shared" si="8"/>
        <v>0</v>
      </c>
      <c r="K17" s="18">
        <f t="shared" si="9"/>
        <v>3.2258064516129031E-2</v>
      </c>
      <c r="L17" s="18">
        <f t="shared" si="10"/>
        <v>4.3478260869565216E-2</v>
      </c>
      <c r="M17">
        <f t="shared" si="7"/>
        <v>0</v>
      </c>
    </row>
    <row r="18" spans="1:13" x14ac:dyDescent="0.3">
      <c r="A18" s="3">
        <v>27</v>
      </c>
      <c r="B18" s="17">
        <f t="shared" si="0"/>
        <v>47</v>
      </c>
      <c r="C18" s="4">
        <f t="shared" si="1"/>
        <v>0.8867924528301887</v>
      </c>
      <c r="D18" s="22">
        <f t="shared" si="2"/>
        <v>66</v>
      </c>
      <c r="E18" s="4">
        <f t="shared" si="3"/>
        <v>1.2452830188679245</v>
      </c>
      <c r="F18" s="23">
        <f t="shared" si="4"/>
        <v>0.40425531914893614</v>
      </c>
      <c r="G18">
        <f t="shared" si="5"/>
        <v>50</v>
      </c>
      <c r="H18" s="1">
        <f t="shared" si="6"/>
        <v>2.5</v>
      </c>
      <c r="J18" s="18">
        <f t="shared" si="8"/>
        <v>0</v>
      </c>
      <c r="K18" s="18">
        <f t="shared" si="9"/>
        <v>3.125E-2</v>
      </c>
      <c r="L18" s="18">
        <f t="shared" si="10"/>
        <v>4.1666666666666664E-2</v>
      </c>
      <c r="M18">
        <f t="shared" si="7"/>
        <v>0</v>
      </c>
    </row>
    <row r="19" spans="1:13" x14ac:dyDescent="0.3">
      <c r="A19" s="3">
        <v>28</v>
      </c>
      <c r="B19" s="17">
        <f t="shared" si="0"/>
        <v>49</v>
      </c>
      <c r="C19" s="4">
        <f t="shared" si="1"/>
        <v>0.92452830188679247</v>
      </c>
      <c r="D19" s="22">
        <f t="shared" si="2"/>
        <v>68</v>
      </c>
      <c r="E19" s="4">
        <f t="shared" si="3"/>
        <v>1.2830188679245282</v>
      </c>
      <c r="F19" s="23">
        <f t="shared" si="4"/>
        <v>0.38775510204081631</v>
      </c>
      <c r="G19">
        <f t="shared" si="5"/>
        <v>52</v>
      </c>
      <c r="H19" s="1">
        <f t="shared" si="6"/>
        <v>2.6</v>
      </c>
      <c r="J19" s="18">
        <f t="shared" si="8"/>
        <v>4.2553191489361701E-2</v>
      </c>
      <c r="K19" s="18">
        <f t="shared" si="9"/>
        <v>3.0303030303030304E-2</v>
      </c>
      <c r="L19" s="18">
        <f t="shared" si="10"/>
        <v>0.04</v>
      </c>
      <c r="M19">
        <f t="shared" si="7"/>
        <v>0</v>
      </c>
    </row>
    <row r="20" spans="1:13" x14ac:dyDescent="0.3">
      <c r="A20" s="3">
        <v>29</v>
      </c>
      <c r="B20" s="17">
        <f t="shared" si="0"/>
        <v>49</v>
      </c>
      <c r="C20" s="4">
        <f t="shared" si="1"/>
        <v>0.92452830188679247</v>
      </c>
      <c r="D20" s="22">
        <f t="shared" si="2"/>
        <v>70</v>
      </c>
      <c r="E20" s="4">
        <f t="shared" si="3"/>
        <v>1.320754716981132</v>
      </c>
      <c r="F20" s="23">
        <f t="shared" si="4"/>
        <v>0.42857142857142855</v>
      </c>
      <c r="G20">
        <f t="shared" si="5"/>
        <v>54</v>
      </c>
      <c r="H20" s="1">
        <f t="shared" si="6"/>
        <v>2.7</v>
      </c>
      <c r="J20" s="18">
        <f t="shared" si="8"/>
        <v>0</v>
      </c>
      <c r="K20" s="18">
        <f t="shared" si="9"/>
        <v>2.9411764705882353E-2</v>
      </c>
      <c r="L20" s="18">
        <f t="shared" si="10"/>
        <v>3.8461538461538464E-2</v>
      </c>
      <c r="M20">
        <f t="shared" si="7"/>
        <v>0</v>
      </c>
    </row>
    <row r="21" spans="1:13" x14ac:dyDescent="0.3">
      <c r="A21" s="3">
        <v>30</v>
      </c>
      <c r="B21" s="17">
        <f t="shared" si="0"/>
        <v>49</v>
      </c>
      <c r="C21" s="4">
        <f t="shared" si="1"/>
        <v>0.92452830188679247</v>
      </c>
      <c r="D21" s="22">
        <f t="shared" si="2"/>
        <v>72</v>
      </c>
      <c r="E21" s="4">
        <f t="shared" si="3"/>
        <v>1.3584905660377358</v>
      </c>
      <c r="F21" s="23">
        <f t="shared" si="4"/>
        <v>0.46938775510204084</v>
      </c>
      <c r="G21">
        <f t="shared" si="5"/>
        <v>57</v>
      </c>
      <c r="H21" s="1">
        <f t="shared" si="6"/>
        <v>2.85</v>
      </c>
      <c r="J21" s="18">
        <f t="shared" si="8"/>
        <v>0</v>
      </c>
      <c r="K21" s="18">
        <f t="shared" si="9"/>
        <v>2.8571428571428571E-2</v>
      </c>
      <c r="L21" s="18">
        <f t="shared" si="10"/>
        <v>5.5555555555555552E-2</v>
      </c>
      <c r="M21">
        <f t="shared" si="7"/>
        <v>0</v>
      </c>
    </row>
    <row r="22" spans="1:13" x14ac:dyDescent="0.3">
      <c r="A22" s="3">
        <v>31</v>
      </c>
      <c r="B22" s="17">
        <f t="shared" si="0"/>
        <v>51</v>
      </c>
      <c r="C22" s="4">
        <f t="shared" si="1"/>
        <v>0.96226415094339623</v>
      </c>
      <c r="D22" s="22">
        <f t="shared" si="2"/>
        <v>74</v>
      </c>
      <c r="E22" s="4">
        <f t="shared" si="3"/>
        <v>1.3962264150943395</v>
      </c>
      <c r="F22" s="23">
        <f t="shared" si="4"/>
        <v>0.45098039215686275</v>
      </c>
      <c r="G22">
        <f t="shared" si="5"/>
        <v>59</v>
      </c>
      <c r="H22" s="1">
        <f t="shared" si="6"/>
        <v>2.95</v>
      </c>
      <c r="J22" s="18">
        <f t="shared" si="8"/>
        <v>4.0816326530612242E-2</v>
      </c>
      <c r="K22" s="18">
        <f t="shared" si="9"/>
        <v>2.7777777777777776E-2</v>
      </c>
      <c r="L22" s="18">
        <f t="shared" si="10"/>
        <v>3.5087719298245612E-2</v>
      </c>
      <c r="M22">
        <f t="shared" si="7"/>
        <v>0</v>
      </c>
    </row>
    <row r="23" spans="1:13" x14ac:dyDescent="0.3">
      <c r="A23" s="3">
        <v>32</v>
      </c>
      <c r="B23" s="17">
        <f t="shared" si="0"/>
        <v>51</v>
      </c>
      <c r="C23" s="4">
        <f t="shared" si="1"/>
        <v>0.96226415094339623</v>
      </c>
      <c r="D23" s="22">
        <f t="shared" si="2"/>
        <v>76</v>
      </c>
      <c r="E23" s="4">
        <f t="shared" si="3"/>
        <v>1.4339622641509433</v>
      </c>
      <c r="F23" s="23">
        <f t="shared" si="4"/>
        <v>0.49019607843137253</v>
      </c>
      <c r="G23">
        <f t="shared" si="5"/>
        <v>61</v>
      </c>
      <c r="H23" s="1">
        <f t="shared" si="6"/>
        <v>3.05</v>
      </c>
      <c r="J23" s="18">
        <f t="shared" si="8"/>
        <v>0</v>
      </c>
      <c r="K23" s="18">
        <f t="shared" si="9"/>
        <v>2.7027027027027029E-2</v>
      </c>
      <c r="L23" s="18">
        <f t="shared" si="10"/>
        <v>3.3898305084745763E-2</v>
      </c>
      <c r="M23">
        <f t="shared" si="7"/>
        <v>0</v>
      </c>
    </row>
    <row r="24" spans="1:13" x14ac:dyDescent="0.3">
      <c r="A24" s="3">
        <v>33</v>
      </c>
      <c r="B24" s="17">
        <f t="shared" si="0"/>
        <v>51</v>
      </c>
      <c r="C24" s="4">
        <f t="shared" si="1"/>
        <v>0.96226415094339623</v>
      </c>
      <c r="D24" s="22">
        <f t="shared" si="2"/>
        <v>78</v>
      </c>
      <c r="E24" s="4">
        <f t="shared" si="3"/>
        <v>1.4716981132075471</v>
      </c>
      <c r="F24" s="23">
        <f t="shared" si="4"/>
        <v>0.52941176470588236</v>
      </c>
      <c r="G24">
        <f t="shared" si="5"/>
        <v>63</v>
      </c>
      <c r="H24" s="1">
        <f t="shared" si="6"/>
        <v>3.15</v>
      </c>
      <c r="J24" s="18">
        <f t="shared" si="8"/>
        <v>0</v>
      </c>
      <c r="K24" s="18">
        <f t="shared" si="9"/>
        <v>2.6315789473684209E-2</v>
      </c>
      <c r="L24" s="18">
        <f t="shared" si="10"/>
        <v>3.2786885245901641E-2</v>
      </c>
      <c r="M24">
        <f t="shared" si="7"/>
        <v>0</v>
      </c>
    </row>
    <row r="25" spans="1:13" x14ac:dyDescent="0.3">
      <c r="A25" s="3">
        <v>34</v>
      </c>
      <c r="B25" s="17">
        <f t="shared" si="0"/>
        <v>53</v>
      </c>
      <c r="C25" s="4">
        <f t="shared" si="1"/>
        <v>1</v>
      </c>
      <c r="D25" s="22">
        <f t="shared" si="2"/>
        <v>80</v>
      </c>
      <c r="E25" s="4">
        <f t="shared" si="3"/>
        <v>1.5094339622641511</v>
      </c>
      <c r="F25" s="23">
        <f t="shared" si="4"/>
        <v>0.50943396226415094</v>
      </c>
      <c r="G25">
        <f t="shared" si="5"/>
        <v>65</v>
      </c>
      <c r="H25" s="1">
        <f t="shared" si="6"/>
        <v>3.25</v>
      </c>
      <c r="J25" s="18">
        <f t="shared" si="8"/>
        <v>3.9215686274509803E-2</v>
      </c>
      <c r="K25" s="18">
        <f t="shared" si="9"/>
        <v>2.564102564102564E-2</v>
      </c>
      <c r="L25" s="18">
        <f t="shared" si="10"/>
        <v>3.1746031746031744E-2</v>
      </c>
      <c r="M25">
        <f t="shared" si="7"/>
        <v>0</v>
      </c>
    </row>
    <row r="26" spans="1:13" x14ac:dyDescent="0.3">
      <c r="A26" s="3">
        <v>35</v>
      </c>
      <c r="B26" s="17">
        <f t="shared" si="0"/>
        <v>53</v>
      </c>
      <c r="C26" s="4">
        <f t="shared" si="1"/>
        <v>1</v>
      </c>
      <c r="D26" s="22">
        <f t="shared" si="2"/>
        <v>82</v>
      </c>
      <c r="E26" s="4">
        <f t="shared" si="3"/>
        <v>1.5471698113207548</v>
      </c>
      <c r="F26" s="23">
        <f t="shared" si="4"/>
        <v>0.54716981132075471</v>
      </c>
      <c r="G26">
        <f t="shared" si="5"/>
        <v>68</v>
      </c>
      <c r="H26" s="1">
        <f t="shared" si="6"/>
        <v>3.4</v>
      </c>
      <c r="J26" s="18">
        <f t="shared" si="8"/>
        <v>0</v>
      </c>
      <c r="K26" s="18">
        <f t="shared" si="9"/>
        <v>2.5000000000000001E-2</v>
      </c>
      <c r="L26" s="18">
        <f t="shared" si="10"/>
        <v>4.6153846153846156E-2</v>
      </c>
      <c r="M26">
        <f t="shared" si="7"/>
        <v>0</v>
      </c>
    </row>
    <row r="27" spans="1:13" x14ac:dyDescent="0.3">
      <c r="A27" s="3">
        <v>36</v>
      </c>
      <c r="B27" s="17">
        <f t="shared" si="0"/>
        <v>53</v>
      </c>
      <c r="C27" s="4">
        <f t="shared" si="1"/>
        <v>1</v>
      </c>
      <c r="D27" s="22">
        <f t="shared" si="2"/>
        <v>84</v>
      </c>
      <c r="E27" s="4">
        <f t="shared" si="3"/>
        <v>1.5849056603773586</v>
      </c>
      <c r="F27" s="23">
        <f t="shared" si="4"/>
        <v>0.58490566037735847</v>
      </c>
      <c r="G27">
        <f t="shared" si="5"/>
        <v>70</v>
      </c>
      <c r="H27" s="1">
        <f t="shared" si="6"/>
        <v>3.5</v>
      </c>
      <c r="J27" s="18">
        <f t="shared" si="8"/>
        <v>0</v>
      </c>
      <c r="K27" s="18">
        <f t="shared" si="9"/>
        <v>2.4390243902439025E-2</v>
      </c>
      <c r="L27" s="18">
        <f t="shared" si="10"/>
        <v>2.9411764705882353E-2</v>
      </c>
      <c r="M27">
        <f t="shared" si="7"/>
        <v>0</v>
      </c>
    </row>
    <row r="28" spans="1:13" x14ac:dyDescent="0.3">
      <c r="A28" s="3">
        <v>37</v>
      </c>
      <c r="B28" s="17">
        <f t="shared" si="0"/>
        <v>55</v>
      </c>
      <c r="C28" s="4">
        <f t="shared" si="1"/>
        <v>1.0377358490566038</v>
      </c>
      <c r="D28" s="22">
        <f t="shared" si="2"/>
        <v>86</v>
      </c>
      <c r="E28" s="4">
        <f t="shared" si="3"/>
        <v>1.6226415094339623</v>
      </c>
      <c r="F28" s="23">
        <f t="shared" si="4"/>
        <v>0.5636363636363636</v>
      </c>
      <c r="G28">
        <f t="shared" si="5"/>
        <v>72</v>
      </c>
      <c r="H28" s="1">
        <f t="shared" si="6"/>
        <v>3.6</v>
      </c>
      <c r="J28" s="18">
        <f t="shared" si="8"/>
        <v>3.7735849056603772E-2</v>
      </c>
      <c r="K28" s="18">
        <f t="shared" si="9"/>
        <v>2.3809523809523808E-2</v>
      </c>
      <c r="L28" s="18">
        <f t="shared" si="10"/>
        <v>2.8571428571428571E-2</v>
      </c>
      <c r="M28">
        <f t="shared" si="7"/>
        <v>0</v>
      </c>
    </row>
    <row r="29" spans="1:13" x14ac:dyDescent="0.3">
      <c r="A29" s="3">
        <v>38</v>
      </c>
      <c r="B29" s="17">
        <f t="shared" si="0"/>
        <v>55</v>
      </c>
      <c r="C29" s="4">
        <f t="shared" si="1"/>
        <v>1.0377358490566038</v>
      </c>
      <c r="D29" s="22">
        <f t="shared" si="2"/>
        <v>88</v>
      </c>
      <c r="E29" s="4">
        <f t="shared" si="3"/>
        <v>1.6603773584905661</v>
      </c>
      <c r="F29" s="23">
        <f t="shared" si="4"/>
        <v>0.6</v>
      </c>
      <c r="G29">
        <f t="shared" si="5"/>
        <v>74</v>
      </c>
      <c r="H29" s="1">
        <f t="shared" si="6"/>
        <v>3.7</v>
      </c>
      <c r="J29" s="18">
        <f t="shared" si="8"/>
        <v>0</v>
      </c>
      <c r="K29" s="18">
        <f t="shared" si="9"/>
        <v>2.3255813953488372E-2</v>
      </c>
      <c r="L29" s="18">
        <f t="shared" si="10"/>
        <v>2.7777777777777776E-2</v>
      </c>
      <c r="M29">
        <f t="shared" si="7"/>
        <v>0</v>
      </c>
    </row>
    <row r="30" spans="1:13" x14ac:dyDescent="0.3">
      <c r="A30" s="3">
        <v>39</v>
      </c>
      <c r="B30" s="17">
        <f t="shared" si="0"/>
        <v>55</v>
      </c>
      <c r="C30" s="4">
        <f t="shared" si="1"/>
        <v>1.0377358490566038</v>
      </c>
      <c r="D30" s="22">
        <f t="shared" si="2"/>
        <v>90</v>
      </c>
      <c r="E30" s="4">
        <f t="shared" si="3"/>
        <v>1.6981132075471699</v>
      </c>
      <c r="F30" s="23">
        <f t="shared" si="4"/>
        <v>0.63636363636363635</v>
      </c>
      <c r="G30">
        <f t="shared" si="5"/>
        <v>76</v>
      </c>
      <c r="H30" s="1">
        <f t="shared" si="6"/>
        <v>3.8</v>
      </c>
      <c r="J30" s="18">
        <f t="shared" si="8"/>
        <v>0</v>
      </c>
      <c r="K30" s="18">
        <f t="shared" si="9"/>
        <v>2.2727272727272728E-2</v>
      </c>
      <c r="L30" s="18">
        <f t="shared" si="10"/>
        <v>2.7027027027027029E-2</v>
      </c>
      <c r="M30">
        <f t="shared" si="7"/>
        <v>0</v>
      </c>
    </row>
    <row r="31" spans="1:13" x14ac:dyDescent="0.3">
      <c r="A31" s="3">
        <v>40</v>
      </c>
      <c r="B31" s="17">
        <f t="shared" si="0"/>
        <v>57</v>
      </c>
      <c r="C31" s="4">
        <f t="shared" si="1"/>
        <v>1.0754716981132075</v>
      </c>
      <c r="D31" s="22">
        <f t="shared" si="2"/>
        <v>92</v>
      </c>
      <c r="E31" s="4">
        <f t="shared" si="3"/>
        <v>1.7358490566037736</v>
      </c>
      <c r="F31" s="23">
        <f t="shared" si="4"/>
        <v>0.61403508771929827</v>
      </c>
      <c r="G31">
        <f t="shared" si="5"/>
        <v>79</v>
      </c>
      <c r="H31" s="1">
        <f t="shared" si="6"/>
        <v>3.95</v>
      </c>
      <c r="J31" s="18">
        <f t="shared" si="8"/>
        <v>3.6363636363636362E-2</v>
      </c>
      <c r="K31" s="18">
        <f t="shared" si="9"/>
        <v>2.2222222222222223E-2</v>
      </c>
      <c r="L31" s="18">
        <f t="shared" si="10"/>
        <v>3.9473684210526314E-2</v>
      </c>
      <c r="M31">
        <f t="shared" si="7"/>
        <v>0</v>
      </c>
    </row>
    <row r="32" spans="1:13" x14ac:dyDescent="0.3">
      <c r="A32" s="3">
        <v>41</v>
      </c>
      <c r="B32" s="17">
        <f t="shared" si="0"/>
        <v>57</v>
      </c>
      <c r="C32" s="4">
        <f t="shared" si="1"/>
        <v>1.0754716981132075</v>
      </c>
      <c r="D32" s="22">
        <f t="shared" si="2"/>
        <v>94</v>
      </c>
      <c r="E32" s="4">
        <f t="shared" si="3"/>
        <v>1.7735849056603774</v>
      </c>
      <c r="F32" s="23">
        <f t="shared" si="4"/>
        <v>0.64912280701754388</v>
      </c>
      <c r="G32">
        <f t="shared" si="5"/>
        <v>81</v>
      </c>
      <c r="H32" s="1">
        <f t="shared" si="6"/>
        <v>4.05</v>
      </c>
      <c r="J32" s="18">
        <f t="shared" si="8"/>
        <v>0</v>
      </c>
      <c r="K32" s="18">
        <f t="shared" si="9"/>
        <v>2.1739130434782608E-2</v>
      </c>
      <c r="L32" s="18">
        <f t="shared" si="10"/>
        <v>2.5316455696202531E-2</v>
      </c>
      <c r="M32">
        <f t="shared" si="7"/>
        <v>0</v>
      </c>
    </row>
    <row r="33" spans="1:13" x14ac:dyDescent="0.3">
      <c r="A33" s="3">
        <v>42</v>
      </c>
      <c r="B33" s="17">
        <f t="shared" si="0"/>
        <v>57</v>
      </c>
      <c r="C33" s="4">
        <f t="shared" si="1"/>
        <v>1.0754716981132075</v>
      </c>
      <c r="D33" s="22">
        <f t="shared" si="2"/>
        <v>96</v>
      </c>
      <c r="E33" s="4">
        <f t="shared" si="3"/>
        <v>1.8113207547169812</v>
      </c>
      <c r="F33" s="23">
        <f t="shared" si="4"/>
        <v>0.68421052631578949</v>
      </c>
      <c r="G33">
        <f t="shared" si="5"/>
        <v>83</v>
      </c>
      <c r="H33" s="1">
        <f t="shared" si="6"/>
        <v>4.1500000000000004</v>
      </c>
      <c r="J33" s="18">
        <f t="shared" si="8"/>
        <v>0</v>
      </c>
      <c r="K33" s="18">
        <f t="shared" si="9"/>
        <v>2.1276595744680851E-2</v>
      </c>
      <c r="L33" s="18">
        <f t="shared" si="10"/>
        <v>2.4691358024691357E-2</v>
      </c>
      <c r="M33">
        <f t="shared" si="7"/>
        <v>0</v>
      </c>
    </row>
    <row r="34" spans="1:13" x14ac:dyDescent="0.3">
      <c r="A34" s="3">
        <v>43</v>
      </c>
      <c r="B34" s="17">
        <f t="shared" si="0"/>
        <v>59</v>
      </c>
      <c r="C34" s="4">
        <f t="shared" si="1"/>
        <v>1.1132075471698113</v>
      </c>
      <c r="D34" s="22">
        <f t="shared" si="2"/>
        <v>98</v>
      </c>
      <c r="E34" s="4">
        <f t="shared" si="3"/>
        <v>1.8490566037735849</v>
      </c>
      <c r="F34" s="23">
        <f t="shared" si="4"/>
        <v>0.66101694915254239</v>
      </c>
      <c r="G34">
        <f t="shared" si="5"/>
        <v>85</v>
      </c>
      <c r="H34" s="1">
        <f t="shared" si="6"/>
        <v>4.25</v>
      </c>
      <c r="J34" s="18">
        <f t="shared" si="8"/>
        <v>3.5087719298245612E-2</v>
      </c>
      <c r="K34" s="18">
        <f t="shared" si="9"/>
        <v>2.0833333333333332E-2</v>
      </c>
      <c r="L34" s="18">
        <f t="shared" si="10"/>
        <v>2.4096385542168676E-2</v>
      </c>
      <c r="M34">
        <f t="shared" si="7"/>
        <v>0</v>
      </c>
    </row>
    <row r="35" spans="1:13" x14ac:dyDescent="0.3">
      <c r="A35" s="3">
        <v>44</v>
      </c>
      <c r="B35" s="17">
        <f t="shared" si="0"/>
        <v>59</v>
      </c>
      <c r="C35" s="4">
        <f t="shared" si="1"/>
        <v>1.1132075471698113</v>
      </c>
      <c r="D35" s="22">
        <f t="shared" si="2"/>
        <v>100</v>
      </c>
      <c r="E35" s="4">
        <f t="shared" si="3"/>
        <v>1.8867924528301887</v>
      </c>
      <c r="F35" s="23">
        <f t="shared" si="4"/>
        <v>0.69491525423728817</v>
      </c>
      <c r="G35">
        <f t="shared" si="5"/>
        <v>87</v>
      </c>
      <c r="H35" s="1">
        <f t="shared" si="6"/>
        <v>4.3499999999999996</v>
      </c>
      <c r="J35" s="18">
        <f t="shared" si="8"/>
        <v>0</v>
      </c>
      <c r="K35" s="18">
        <f t="shared" si="9"/>
        <v>2.0408163265306121E-2</v>
      </c>
      <c r="L35" s="18">
        <f t="shared" si="10"/>
        <v>2.3529411764705882E-2</v>
      </c>
      <c r="M35">
        <f t="shared" si="7"/>
        <v>0</v>
      </c>
    </row>
    <row r="36" spans="1:13" x14ac:dyDescent="0.3">
      <c r="A36" s="3">
        <v>45</v>
      </c>
      <c r="B36" s="17">
        <f t="shared" si="0"/>
        <v>59</v>
      </c>
      <c r="C36" s="4">
        <f t="shared" si="1"/>
        <v>1.1132075471698113</v>
      </c>
      <c r="D36" s="22">
        <f t="shared" si="2"/>
        <v>102</v>
      </c>
      <c r="E36" s="4">
        <f t="shared" si="3"/>
        <v>1.9245283018867925</v>
      </c>
      <c r="F36" s="23">
        <f t="shared" si="4"/>
        <v>0.72881355932203384</v>
      </c>
      <c r="G36">
        <f t="shared" si="5"/>
        <v>90</v>
      </c>
      <c r="H36" s="1">
        <f t="shared" si="6"/>
        <v>4.5</v>
      </c>
      <c r="J36" s="18">
        <f t="shared" si="8"/>
        <v>0</v>
      </c>
      <c r="K36" s="18">
        <f t="shared" si="9"/>
        <v>0.02</v>
      </c>
      <c r="L36" s="18">
        <f t="shared" si="10"/>
        <v>3.4482758620689655E-2</v>
      </c>
      <c r="M36">
        <f t="shared" si="7"/>
        <v>0</v>
      </c>
    </row>
    <row r="37" spans="1:13" x14ac:dyDescent="0.3">
      <c r="A37" s="3">
        <v>46</v>
      </c>
      <c r="B37" s="17">
        <f t="shared" si="0"/>
        <v>61</v>
      </c>
      <c r="C37" s="4">
        <f t="shared" si="1"/>
        <v>1.1509433962264151</v>
      </c>
      <c r="D37" s="22">
        <f t="shared" si="2"/>
        <v>104</v>
      </c>
      <c r="E37" s="4">
        <f t="shared" si="3"/>
        <v>1.9622641509433962</v>
      </c>
      <c r="F37" s="23">
        <f t="shared" si="4"/>
        <v>0.70491803278688525</v>
      </c>
      <c r="G37">
        <f t="shared" si="5"/>
        <v>92</v>
      </c>
      <c r="H37" s="1">
        <f t="shared" si="6"/>
        <v>4.5999999999999996</v>
      </c>
      <c r="J37" s="18">
        <f t="shared" si="8"/>
        <v>3.3898305084745763E-2</v>
      </c>
      <c r="K37" s="18">
        <f t="shared" si="9"/>
        <v>1.9607843137254902E-2</v>
      </c>
      <c r="L37" s="18">
        <f t="shared" si="10"/>
        <v>2.2222222222222223E-2</v>
      </c>
      <c r="M37">
        <f t="shared" si="7"/>
        <v>0</v>
      </c>
    </row>
    <row r="38" spans="1:13" x14ac:dyDescent="0.3">
      <c r="A38" s="3">
        <v>47</v>
      </c>
      <c r="B38" s="17">
        <f t="shared" si="0"/>
        <v>61</v>
      </c>
      <c r="C38" s="4">
        <f t="shared" si="1"/>
        <v>1.1509433962264151</v>
      </c>
      <c r="D38" s="22">
        <f t="shared" si="2"/>
        <v>106</v>
      </c>
      <c r="E38" s="4">
        <f t="shared" si="3"/>
        <v>2</v>
      </c>
      <c r="F38" s="23">
        <f t="shared" si="4"/>
        <v>0.73770491803278693</v>
      </c>
      <c r="G38">
        <f t="shared" si="5"/>
        <v>94</v>
      </c>
      <c r="H38" s="1">
        <f t="shared" si="6"/>
        <v>4.7</v>
      </c>
      <c r="J38" s="18">
        <f t="shared" si="8"/>
        <v>0</v>
      </c>
      <c r="K38" s="18">
        <f t="shared" si="9"/>
        <v>1.9230769230769232E-2</v>
      </c>
      <c r="L38" s="18">
        <f t="shared" si="10"/>
        <v>2.1739130434782608E-2</v>
      </c>
      <c r="M38">
        <f t="shared" si="7"/>
        <v>0</v>
      </c>
    </row>
    <row r="39" spans="1:13" x14ac:dyDescent="0.3">
      <c r="A39" s="3">
        <v>48</v>
      </c>
      <c r="B39" s="17">
        <f t="shared" si="0"/>
        <v>61</v>
      </c>
      <c r="C39" s="4">
        <f t="shared" si="1"/>
        <v>1.1509433962264151</v>
      </c>
      <c r="D39" s="22">
        <f t="shared" si="2"/>
        <v>108</v>
      </c>
      <c r="E39" s="4">
        <f t="shared" si="3"/>
        <v>2.0377358490566038</v>
      </c>
      <c r="F39" s="23">
        <f t="shared" si="4"/>
        <v>0.77049180327868849</v>
      </c>
      <c r="G39">
        <f t="shared" si="5"/>
        <v>96</v>
      </c>
      <c r="H39" s="1">
        <f t="shared" si="6"/>
        <v>4.8</v>
      </c>
      <c r="J39" s="18">
        <f t="shared" si="8"/>
        <v>0</v>
      </c>
      <c r="K39" s="18">
        <f t="shared" si="9"/>
        <v>1.8867924528301886E-2</v>
      </c>
      <c r="L39" s="18">
        <f t="shared" si="10"/>
        <v>2.1276595744680851E-2</v>
      </c>
      <c r="M39">
        <f t="shared" si="7"/>
        <v>0</v>
      </c>
    </row>
    <row r="40" spans="1:13" x14ac:dyDescent="0.3">
      <c r="A40" s="3">
        <v>49</v>
      </c>
      <c r="B40" s="17">
        <f t="shared" si="0"/>
        <v>63</v>
      </c>
      <c r="C40" s="4">
        <f t="shared" si="1"/>
        <v>1.1886792452830188</v>
      </c>
      <c r="D40" s="22">
        <f t="shared" si="2"/>
        <v>110</v>
      </c>
      <c r="E40" s="4">
        <f t="shared" si="3"/>
        <v>2.0754716981132075</v>
      </c>
      <c r="F40" s="23">
        <f t="shared" si="4"/>
        <v>0.74603174603174605</v>
      </c>
      <c r="G40">
        <f t="shared" si="5"/>
        <v>98</v>
      </c>
      <c r="H40" s="1">
        <f t="shared" si="6"/>
        <v>4.9000000000000004</v>
      </c>
      <c r="J40" s="18">
        <f t="shared" si="8"/>
        <v>3.2786885245901641E-2</v>
      </c>
      <c r="K40" s="18">
        <f t="shared" si="9"/>
        <v>1.8518518518518517E-2</v>
      </c>
      <c r="L40" s="18">
        <f t="shared" si="10"/>
        <v>2.0833333333333332E-2</v>
      </c>
      <c r="M40">
        <f t="shared" si="7"/>
        <v>0</v>
      </c>
    </row>
    <row r="41" spans="1:13" x14ac:dyDescent="0.3">
      <c r="A41" s="3">
        <v>50</v>
      </c>
      <c r="B41" s="17">
        <f t="shared" si="0"/>
        <v>63</v>
      </c>
      <c r="C41" s="4">
        <f t="shared" si="1"/>
        <v>1.1886792452830188</v>
      </c>
      <c r="D41" s="22">
        <f t="shared" si="2"/>
        <v>112</v>
      </c>
      <c r="E41" s="4">
        <f t="shared" si="3"/>
        <v>2.1132075471698113</v>
      </c>
      <c r="F41" s="23">
        <f t="shared" si="4"/>
        <v>0.77777777777777779</v>
      </c>
      <c r="G41">
        <f t="shared" si="5"/>
        <v>101</v>
      </c>
      <c r="H41" s="1">
        <f t="shared" si="6"/>
        <v>5.05</v>
      </c>
      <c r="J41" s="18">
        <f t="shared" si="8"/>
        <v>0</v>
      </c>
      <c r="K41" s="18">
        <f t="shared" si="9"/>
        <v>1.8181818181818181E-2</v>
      </c>
      <c r="L41" s="18">
        <f t="shared" si="10"/>
        <v>3.0612244897959183E-2</v>
      </c>
      <c r="M41">
        <f t="shared" si="7"/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EF3B1C-8911-41FE-BF03-A2DBF90328D4}">
          <x14:formula1>
            <xm:f>'SPELL DATA'!$A$2:$A$23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54A6C-0221-45A1-A548-CB307AFDCB34}">
  <dimension ref="A1:P23"/>
  <sheetViews>
    <sheetView workbookViewId="0">
      <selection activeCell="A3" activeCellId="2" sqref="A19:XFD19 A6:XFD6 A3:XFD3"/>
    </sheetView>
  </sheetViews>
  <sheetFormatPr defaultRowHeight="14.4" x14ac:dyDescent="0.3"/>
  <cols>
    <col min="1" max="1" width="11.109375" bestFit="1" customWidth="1"/>
    <col min="2" max="2" width="11.109375" customWidth="1"/>
    <col min="3" max="3" width="11.21875" bestFit="1" customWidth="1"/>
    <col min="4" max="4" width="13.6640625" bestFit="1" customWidth="1"/>
    <col min="5" max="5" width="12.6640625" bestFit="1" customWidth="1"/>
    <col min="6" max="6" width="10.44140625" customWidth="1"/>
    <col min="7" max="7" width="13.109375" bestFit="1" customWidth="1"/>
    <col min="9" max="9" width="10.77734375" bestFit="1" customWidth="1"/>
    <col min="10" max="10" width="9.5546875" bestFit="1" customWidth="1"/>
    <col min="15" max="15" width="12" bestFit="1" customWidth="1"/>
  </cols>
  <sheetData>
    <row r="1" spans="1:16" x14ac:dyDescent="0.3">
      <c r="A1" t="s">
        <v>0</v>
      </c>
      <c r="B1" t="s">
        <v>4</v>
      </c>
      <c r="C1" t="s">
        <v>1</v>
      </c>
      <c r="D1" t="s">
        <v>3</v>
      </c>
      <c r="E1" t="s">
        <v>27</v>
      </c>
      <c r="F1" t="s">
        <v>40</v>
      </c>
      <c r="G1" t="s">
        <v>41</v>
      </c>
      <c r="I1" t="s">
        <v>33</v>
      </c>
      <c r="J1" t="s">
        <v>34</v>
      </c>
    </row>
    <row r="2" spans="1:16" ht="15" thickBot="1" x14ac:dyDescent="0.35">
      <c r="A2" t="s">
        <v>5</v>
      </c>
      <c r="B2">
        <v>11</v>
      </c>
      <c r="C2">
        <v>5</v>
      </c>
      <c r="D2">
        <v>9</v>
      </c>
      <c r="E2">
        <v>1</v>
      </c>
      <c r="F2">
        <v>0</v>
      </c>
      <c r="G2" t="s">
        <v>42</v>
      </c>
      <c r="I2">
        <f>C2+D2</f>
        <v>14</v>
      </c>
      <c r="J2" s="7">
        <f>I2/B2</f>
        <v>1.2727272727272727</v>
      </c>
    </row>
    <row r="3" spans="1:16" ht="15" thickBot="1" x14ac:dyDescent="0.35">
      <c r="A3" t="s">
        <v>6</v>
      </c>
      <c r="B3">
        <v>52</v>
      </c>
      <c r="C3">
        <v>19</v>
      </c>
      <c r="D3">
        <v>29</v>
      </c>
      <c r="E3" s="10">
        <v>2</v>
      </c>
      <c r="F3" s="14">
        <v>1</v>
      </c>
      <c r="G3" s="11" t="s">
        <v>44</v>
      </c>
      <c r="I3">
        <f t="shared" ref="I3:I23" si="0">C3+D3</f>
        <v>48</v>
      </c>
      <c r="J3" s="15">
        <f t="shared" ref="J3:J23" si="1">I3/B3</f>
        <v>0.92307692307692313</v>
      </c>
      <c r="K3" t="s">
        <v>47</v>
      </c>
    </row>
    <row r="4" spans="1:16" ht="15" thickBot="1" x14ac:dyDescent="0.35">
      <c r="A4" t="s">
        <v>45</v>
      </c>
      <c r="B4">
        <v>45</v>
      </c>
      <c r="C4">
        <v>10</v>
      </c>
      <c r="D4">
        <v>24</v>
      </c>
      <c r="E4" s="10">
        <v>2</v>
      </c>
      <c r="F4" s="14">
        <v>1</v>
      </c>
      <c r="G4" s="11" t="s">
        <v>44</v>
      </c>
      <c r="I4">
        <f t="shared" ref="I4" si="2">C4+D4</f>
        <v>34</v>
      </c>
      <c r="J4" s="15">
        <f t="shared" ref="J4" si="3">I4/B4</f>
        <v>0.75555555555555554</v>
      </c>
      <c r="K4" t="s">
        <v>46</v>
      </c>
    </row>
    <row r="5" spans="1:16" x14ac:dyDescent="0.3">
      <c r="A5" t="s">
        <v>7</v>
      </c>
      <c r="B5">
        <v>12</v>
      </c>
      <c r="C5">
        <v>5</v>
      </c>
      <c r="D5">
        <v>7</v>
      </c>
      <c r="E5">
        <v>1</v>
      </c>
      <c r="F5" s="8">
        <v>1</v>
      </c>
      <c r="G5" t="s">
        <v>42</v>
      </c>
      <c r="I5">
        <f t="shared" si="0"/>
        <v>12</v>
      </c>
      <c r="J5" s="7">
        <f t="shared" si="1"/>
        <v>1</v>
      </c>
    </row>
    <row r="6" spans="1:16" x14ac:dyDescent="0.3">
      <c r="A6" t="s">
        <v>8</v>
      </c>
      <c r="B6">
        <v>27</v>
      </c>
      <c r="C6">
        <v>10</v>
      </c>
      <c r="D6">
        <v>19</v>
      </c>
      <c r="E6">
        <v>0</v>
      </c>
      <c r="F6" s="8">
        <v>1</v>
      </c>
      <c r="G6" t="s">
        <v>42</v>
      </c>
      <c r="I6">
        <f t="shared" si="0"/>
        <v>29</v>
      </c>
      <c r="J6" s="7">
        <f t="shared" si="1"/>
        <v>1.0740740740740742</v>
      </c>
    </row>
    <row r="7" spans="1:16" ht="15" thickBot="1" x14ac:dyDescent="0.35">
      <c r="A7" t="s">
        <v>9</v>
      </c>
      <c r="B7">
        <v>22</v>
      </c>
      <c r="C7">
        <v>10</v>
      </c>
      <c r="D7">
        <v>24</v>
      </c>
      <c r="E7">
        <v>1</v>
      </c>
      <c r="F7">
        <v>0</v>
      </c>
      <c r="G7" t="s">
        <v>42</v>
      </c>
      <c r="I7">
        <f t="shared" si="0"/>
        <v>34</v>
      </c>
      <c r="J7" s="7">
        <f t="shared" si="1"/>
        <v>1.5454545454545454</v>
      </c>
    </row>
    <row r="8" spans="1:16" ht="15" thickBot="1" x14ac:dyDescent="0.35">
      <c r="A8" t="s">
        <v>10</v>
      </c>
      <c r="B8">
        <v>22</v>
      </c>
      <c r="C8">
        <v>10</v>
      </c>
      <c r="D8">
        <v>14</v>
      </c>
      <c r="E8" s="10">
        <v>2</v>
      </c>
      <c r="F8" s="11">
        <v>1</v>
      </c>
      <c r="G8" t="s">
        <v>42</v>
      </c>
      <c r="I8">
        <f t="shared" si="0"/>
        <v>24</v>
      </c>
      <c r="J8" s="7">
        <f t="shared" si="1"/>
        <v>1.0909090909090908</v>
      </c>
      <c r="O8" t="s">
        <v>39</v>
      </c>
      <c r="P8">
        <v>75</v>
      </c>
    </row>
    <row r="9" spans="1:16" x14ac:dyDescent="0.3">
      <c r="A9" t="s">
        <v>11</v>
      </c>
      <c r="B9">
        <v>19</v>
      </c>
      <c r="C9">
        <v>8</v>
      </c>
      <c r="D9">
        <v>10</v>
      </c>
      <c r="E9">
        <v>1</v>
      </c>
      <c r="F9" s="8">
        <v>1</v>
      </c>
      <c r="G9" t="s">
        <v>42</v>
      </c>
      <c r="I9">
        <f t="shared" si="0"/>
        <v>18</v>
      </c>
      <c r="J9" s="7">
        <f t="shared" si="1"/>
        <v>0.94736842105263153</v>
      </c>
    </row>
    <row r="10" spans="1:16" x14ac:dyDescent="0.3">
      <c r="A10" t="s">
        <v>12</v>
      </c>
      <c r="B10">
        <v>22</v>
      </c>
      <c r="C10">
        <v>10</v>
      </c>
      <c r="D10">
        <v>19</v>
      </c>
      <c r="E10">
        <v>1</v>
      </c>
      <c r="F10">
        <v>0</v>
      </c>
      <c r="G10" s="8" t="s">
        <v>44</v>
      </c>
      <c r="I10">
        <f t="shared" si="0"/>
        <v>29</v>
      </c>
      <c r="J10" s="15">
        <f t="shared" si="1"/>
        <v>1.3181818181818181</v>
      </c>
      <c r="O10" t="s">
        <v>35</v>
      </c>
      <c r="P10">
        <v>78</v>
      </c>
    </row>
    <row r="11" spans="1:16" x14ac:dyDescent="0.3">
      <c r="A11" t="s">
        <v>13</v>
      </c>
      <c r="B11">
        <v>22</v>
      </c>
      <c r="C11">
        <v>10</v>
      </c>
      <c r="D11">
        <v>14</v>
      </c>
      <c r="E11">
        <v>1</v>
      </c>
      <c r="F11" s="8">
        <v>1</v>
      </c>
      <c r="G11" s="8" t="s">
        <v>44</v>
      </c>
      <c r="I11">
        <f t="shared" si="0"/>
        <v>24</v>
      </c>
      <c r="J11" s="15">
        <f t="shared" si="1"/>
        <v>1.0909090909090908</v>
      </c>
      <c r="O11" t="s">
        <v>36</v>
      </c>
      <c r="P11">
        <v>42</v>
      </c>
    </row>
    <row r="12" spans="1:16" x14ac:dyDescent="0.3">
      <c r="A12" t="s">
        <v>14</v>
      </c>
      <c r="B12">
        <v>28</v>
      </c>
      <c r="C12">
        <v>10</v>
      </c>
      <c r="D12">
        <v>18</v>
      </c>
      <c r="E12">
        <v>1</v>
      </c>
      <c r="F12" s="8">
        <v>1</v>
      </c>
      <c r="G12" t="s">
        <v>42</v>
      </c>
      <c r="I12">
        <f t="shared" si="0"/>
        <v>28</v>
      </c>
      <c r="J12" s="7">
        <f t="shared" si="1"/>
        <v>1</v>
      </c>
      <c r="O12" t="s">
        <v>37</v>
      </c>
      <c r="P12">
        <f>ROUNDDOWN(((P8)+(100-P8)*(P10-1)/99)*P11/100,0)</f>
        <v>39</v>
      </c>
    </row>
    <row r="13" spans="1:16" x14ac:dyDescent="0.3">
      <c r="A13" t="s">
        <v>15</v>
      </c>
      <c r="B13">
        <v>18</v>
      </c>
      <c r="C13">
        <v>10</v>
      </c>
      <c r="D13">
        <v>17</v>
      </c>
      <c r="E13" s="8">
        <v>2</v>
      </c>
      <c r="F13">
        <v>0</v>
      </c>
      <c r="G13" t="s">
        <v>42</v>
      </c>
      <c r="I13">
        <f t="shared" si="0"/>
        <v>27</v>
      </c>
      <c r="J13" s="7">
        <f t="shared" si="1"/>
        <v>1.5</v>
      </c>
      <c r="O13" t="s">
        <v>38</v>
      </c>
      <c r="P13" s="9">
        <f>P12/P11</f>
        <v>0.9285714285714286</v>
      </c>
    </row>
    <row r="14" spans="1:16" x14ac:dyDescent="0.3">
      <c r="A14" t="s">
        <v>16</v>
      </c>
      <c r="B14">
        <v>11</v>
      </c>
      <c r="C14">
        <v>10</v>
      </c>
      <c r="D14">
        <v>17</v>
      </c>
      <c r="E14" s="8">
        <v>2</v>
      </c>
      <c r="F14">
        <v>0</v>
      </c>
      <c r="G14" t="s">
        <v>42</v>
      </c>
      <c r="I14">
        <f t="shared" si="0"/>
        <v>27</v>
      </c>
      <c r="J14" s="7">
        <f t="shared" si="1"/>
        <v>2.4545454545454546</v>
      </c>
    </row>
    <row r="15" spans="1:16" x14ac:dyDescent="0.3">
      <c r="A15" t="s">
        <v>17</v>
      </c>
      <c r="B15">
        <v>25</v>
      </c>
      <c r="C15">
        <v>10</v>
      </c>
      <c r="D15">
        <v>12</v>
      </c>
      <c r="E15" s="12">
        <v>1</v>
      </c>
      <c r="F15" s="13">
        <v>1</v>
      </c>
      <c r="G15" t="s">
        <v>42</v>
      </c>
      <c r="I15">
        <f t="shared" si="0"/>
        <v>22</v>
      </c>
      <c r="J15" s="7">
        <f t="shared" si="1"/>
        <v>0.88</v>
      </c>
    </row>
    <row r="16" spans="1:16" ht="15" thickBot="1" x14ac:dyDescent="0.35">
      <c r="A16" t="s">
        <v>18</v>
      </c>
      <c r="B16">
        <v>23</v>
      </c>
      <c r="C16">
        <v>14</v>
      </c>
      <c r="D16">
        <v>14</v>
      </c>
      <c r="E16">
        <v>0</v>
      </c>
      <c r="F16" s="8">
        <v>1</v>
      </c>
      <c r="G16" t="s">
        <v>42</v>
      </c>
      <c r="I16">
        <f t="shared" si="0"/>
        <v>28</v>
      </c>
      <c r="J16" s="7">
        <f t="shared" si="1"/>
        <v>1.2173913043478262</v>
      </c>
    </row>
    <row r="17" spans="1:11" ht="15" thickBot="1" x14ac:dyDescent="0.35">
      <c r="A17" t="s">
        <v>43</v>
      </c>
      <c r="B17">
        <v>53</v>
      </c>
      <c r="C17">
        <v>20</v>
      </c>
      <c r="D17">
        <v>22</v>
      </c>
      <c r="E17" s="10">
        <v>2</v>
      </c>
      <c r="F17" s="14">
        <v>1</v>
      </c>
      <c r="G17" s="11" t="s">
        <v>44</v>
      </c>
      <c r="I17">
        <f t="shared" si="0"/>
        <v>42</v>
      </c>
      <c r="J17" s="15">
        <f t="shared" si="1"/>
        <v>0.79245283018867929</v>
      </c>
      <c r="K17" t="s">
        <v>46</v>
      </c>
    </row>
    <row r="18" spans="1:11" x14ac:dyDescent="0.3">
      <c r="A18" t="s">
        <v>19</v>
      </c>
      <c r="B18">
        <v>2</v>
      </c>
      <c r="C18">
        <v>2</v>
      </c>
      <c r="D18">
        <v>1</v>
      </c>
      <c r="E18">
        <v>0</v>
      </c>
      <c r="F18" s="8">
        <v>1</v>
      </c>
      <c r="G18" t="s">
        <v>42</v>
      </c>
      <c r="I18">
        <f t="shared" si="0"/>
        <v>3</v>
      </c>
      <c r="J18" s="7">
        <f t="shared" si="1"/>
        <v>1.5</v>
      </c>
    </row>
    <row r="19" spans="1:11" x14ac:dyDescent="0.3">
      <c r="A19" t="s">
        <v>20</v>
      </c>
      <c r="B19">
        <v>8</v>
      </c>
      <c r="C19">
        <v>4</v>
      </c>
      <c r="D19">
        <v>7</v>
      </c>
      <c r="E19">
        <v>1</v>
      </c>
      <c r="F19" s="8">
        <v>1</v>
      </c>
      <c r="G19" t="s">
        <v>42</v>
      </c>
      <c r="I19">
        <f t="shared" si="0"/>
        <v>11</v>
      </c>
      <c r="J19" s="7">
        <f t="shared" si="1"/>
        <v>1.375</v>
      </c>
    </row>
    <row r="20" spans="1:11" x14ac:dyDescent="0.3">
      <c r="A20" t="s">
        <v>21</v>
      </c>
      <c r="B20">
        <v>24</v>
      </c>
      <c r="C20">
        <v>9</v>
      </c>
      <c r="D20">
        <v>18</v>
      </c>
      <c r="E20">
        <v>0</v>
      </c>
      <c r="F20" s="8">
        <v>1</v>
      </c>
      <c r="G20" s="8" t="s">
        <v>44</v>
      </c>
      <c r="I20">
        <f t="shared" si="0"/>
        <v>27</v>
      </c>
      <c r="J20" s="15">
        <f t="shared" si="1"/>
        <v>1.125</v>
      </c>
    </row>
    <row r="21" spans="1:11" x14ac:dyDescent="0.3">
      <c r="A21" t="s">
        <v>22</v>
      </c>
      <c r="B21">
        <v>10</v>
      </c>
      <c r="C21">
        <v>10</v>
      </c>
      <c r="D21">
        <v>14</v>
      </c>
      <c r="E21">
        <v>1</v>
      </c>
      <c r="F21">
        <v>0</v>
      </c>
      <c r="G21" s="8" t="s">
        <v>44</v>
      </c>
      <c r="I21">
        <f t="shared" si="0"/>
        <v>24</v>
      </c>
      <c r="J21" s="15">
        <f>I21/B21</f>
        <v>2.4</v>
      </c>
    </row>
    <row r="22" spans="1:11" x14ac:dyDescent="0.3">
      <c r="A22" t="s">
        <v>23</v>
      </c>
      <c r="B22">
        <v>22</v>
      </c>
      <c r="C22">
        <v>4</v>
      </c>
      <c r="D22">
        <v>14</v>
      </c>
      <c r="E22">
        <v>1</v>
      </c>
      <c r="F22" s="8">
        <v>1</v>
      </c>
      <c r="G22" t="s">
        <v>42</v>
      </c>
      <c r="I22">
        <f t="shared" si="0"/>
        <v>18</v>
      </c>
      <c r="J22" s="7">
        <f t="shared" si="1"/>
        <v>0.81818181818181823</v>
      </c>
    </row>
    <row r="23" spans="1:11" x14ac:dyDescent="0.3">
      <c r="A23" t="s">
        <v>48</v>
      </c>
      <c r="B23">
        <v>33</v>
      </c>
      <c r="C23">
        <v>10</v>
      </c>
      <c r="D23">
        <v>12</v>
      </c>
      <c r="E23">
        <v>1</v>
      </c>
      <c r="F23">
        <v>0</v>
      </c>
      <c r="G23" t="s">
        <v>44</v>
      </c>
      <c r="I23">
        <f t="shared" si="0"/>
        <v>22</v>
      </c>
      <c r="J23" s="7">
        <f t="shared" si="1"/>
        <v>0.66666666666666663</v>
      </c>
      <c r="K23" t="s">
        <v>49</v>
      </c>
    </row>
  </sheetData>
  <autoFilter ref="A1:J22" xr:uid="{45154A6C-0221-45A1-A548-CB307AFDCB3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2112-8E64-4396-BAB9-80FF24C92A56}">
  <dimension ref="A1:U81"/>
  <sheetViews>
    <sheetView topLeftCell="E1" workbookViewId="0">
      <selection activeCell="T12" sqref="O12:T12"/>
    </sheetView>
  </sheetViews>
  <sheetFormatPr defaultRowHeight="14.4" x14ac:dyDescent="0.3"/>
  <cols>
    <col min="1" max="2" width="9.5546875" bestFit="1" customWidth="1"/>
    <col min="7" max="7" width="12.44140625" bestFit="1" customWidth="1"/>
    <col min="13" max="13" width="9.109375" bestFit="1" customWidth="1"/>
    <col min="14" max="14" width="4" bestFit="1" customWidth="1"/>
    <col min="15" max="15" width="11.6640625" bestFit="1" customWidth="1"/>
    <col min="16" max="16" width="10.21875" bestFit="1" customWidth="1"/>
    <col min="17" max="17" width="11.44140625" bestFit="1" customWidth="1"/>
    <col min="18" max="18" width="10.109375" bestFit="1" customWidth="1"/>
    <col min="19" max="19" width="15.5546875" bestFit="1" customWidth="1"/>
    <col min="20" max="20" width="11.77734375" bestFit="1" customWidth="1"/>
  </cols>
  <sheetData>
    <row r="1" spans="1:21" x14ac:dyDescent="0.3">
      <c r="A1" t="s">
        <v>60</v>
      </c>
      <c r="B1" t="s">
        <v>61</v>
      </c>
      <c r="C1" t="s">
        <v>53</v>
      </c>
      <c r="D1" t="s">
        <v>63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L1" t="s">
        <v>61</v>
      </c>
      <c r="M1" t="s">
        <v>53</v>
      </c>
      <c r="N1" t="s">
        <v>64</v>
      </c>
      <c r="O1" t="s">
        <v>71</v>
      </c>
      <c r="P1" t="s">
        <v>65</v>
      </c>
      <c r="Q1" t="s">
        <v>66</v>
      </c>
      <c r="R1" t="s">
        <v>67</v>
      </c>
      <c r="S1" t="s">
        <v>73</v>
      </c>
      <c r="T1" t="s">
        <v>70</v>
      </c>
    </row>
    <row r="2" spans="1:21" x14ac:dyDescent="0.3">
      <c r="A2" t="s">
        <v>62</v>
      </c>
      <c r="B2" t="s">
        <v>6</v>
      </c>
      <c r="C2" t="s">
        <v>52</v>
      </c>
      <c r="D2">
        <v>52</v>
      </c>
      <c r="E2">
        <v>10</v>
      </c>
      <c r="F2">
        <v>4</v>
      </c>
      <c r="G2">
        <f>SUM(E2:F2)</f>
        <v>14</v>
      </c>
      <c r="H2" s="18">
        <f>F2/G2</f>
        <v>0.2857142857142857</v>
      </c>
      <c r="I2">
        <f>D2*E2</f>
        <v>520</v>
      </c>
      <c r="J2">
        <f>(D2*E2)+(D2/2*F2)</f>
        <v>624</v>
      </c>
      <c r="L2" t="s">
        <v>6</v>
      </c>
      <c r="M2" t="s">
        <v>52</v>
      </c>
      <c r="N2">
        <v>390</v>
      </c>
      <c r="O2">
        <f>AVERAGEIFS($E:$E,$B:$B,$L2,$C:$C,$M2)</f>
        <v>11.1</v>
      </c>
      <c r="P2">
        <f t="shared" ref="P2:Q9" si="0">AVERAGEIFS(I:I,$B:$B,$L2,$C:$C,$M2)</f>
        <v>577.20000000000005</v>
      </c>
      <c r="Q2">
        <f t="shared" si="0"/>
        <v>618.79999999999995</v>
      </c>
      <c r="R2" s="19">
        <f>$N2/P2</f>
        <v>0.67567567567567566</v>
      </c>
      <c r="S2" s="19">
        <f>$N2/Q2</f>
        <v>0.63025210084033623</v>
      </c>
      <c r="T2" s="20">
        <f>N2/O2</f>
        <v>35.135135135135137</v>
      </c>
    </row>
    <row r="3" spans="1:21" x14ac:dyDescent="0.3">
      <c r="B3" t="s">
        <v>6</v>
      </c>
      <c r="C3" t="s">
        <v>52</v>
      </c>
      <c r="D3">
        <v>52</v>
      </c>
      <c r="E3">
        <v>11</v>
      </c>
      <c r="F3">
        <v>2</v>
      </c>
      <c r="G3">
        <f t="shared" ref="G3:G61" si="1">SUM(E3:F3)</f>
        <v>13</v>
      </c>
      <c r="H3" s="18">
        <f t="shared" ref="H3:H61" si="2">F3/G3</f>
        <v>0.15384615384615385</v>
      </c>
      <c r="I3">
        <f t="shared" ref="I3:I61" si="3">D3*E3</f>
        <v>572</v>
      </c>
      <c r="J3">
        <f t="shared" ref="J3:J21" si="4">(D3*E3)+(D3/2*F3)</f>
        <v>624</v>
      </c>
      <c r="L3" t="s">
        <v>6</v>
      </c>
      <c r="M3" t="s">
        <v>68</v>
      </c>
      <c r="N3">
        <v>600</v>
      </c>
      <c r="O3">
        <f t="shared" ref="O3:O9" si="5">AVERAGEIFS($E:$E,$B:$B,$L3,$C:$C,$M3)</f>
        <v>17.399999999999999</v>
      </c>
      <c r="P3">
        <f t="shared" si="0"/>
        <v>904.8</v>
      </c>
      <c r="Q3">
        <f t="shared" si="0"/>
        <v>1001</v>
      </c>
      <c r="R3" s="19">
        <f t="shared" ref="R3:R9" si="6">$N3/P3</f>
        <v>0.66312997347480107</v>
      </c>
      <c r="S3" s="19">
        <f t="shared" ref="S3:S9" si="7">$N3/Q3</f>
        <v>0.59940059940059942</v>
      </c>
      <c r="T3" s="20">
        <f t="shared" ref="T3:T4" si="8">N3/O3</f>
        <v>34.482758620689658</v>
      </c>
    </row>
    <row r="4" spans="1:21" x14ac:dyDescent="0.3">
      <c r="B4" t="s">
        <v>6</v>
      </c>
      <c r="C4" t="s">
        <v>52</v>
      </c>
      <c r="D4">
        <v>52</v>
      </c>
      <c r="E4">
        <v>12</v>
      </c>
      <c r="F4">
        <v>1</v>
      </c>
      <c r="G4">
        <f t="shared" si="1"/>
        <v>13</v>
      </c>
      <c r="H4" s="18">
        <f t="shared" si="2"/>
        <v>7.6923076923076927E-2</v>
      </c>
      <c r="I4">
        <f t="shared" si="3"/>
        <v>624</v>
      </c>
      <c r="J4">
        <f t="shared" si="4"/>
        <v>650</v>
      </c>
      <c r="L4" t="s">
        <v>16</v>
      </c>
      <c r="M4" t="s">
        <v>52</v>
      </c>
      <c r="N4">
        <v>390</v>
      </c>
      <c r="O4">
        <f t="shared" si="5"/>
        <v>7.9</v>
      </c>
      <c r="P4">
        <f t="shared" si="0"/>
        <v>347.6</v>
      </c>
      <c r="Q4">
        <f t="shared" si="0"/>
        <v>409.2</v>
      </c>
      <c r="R4" s="19">
        <f t="shared" si="6"/>
        <v>1.1219792865362486</v>
      </c>
      <c r="S4" s="19">
        <f t="shared" si="7"/>
        <v>0.95307917888563054</v>
      </c>
      <c r="T4" s="20">
        <f t="shared" si="8"/>
        <v>49.367088607594937</v>
      </c>
    </row>
    <row r="5" spans="1:21" x14ac:dyDescent="0.3">
      <c r="B5" t="s">
        <v>6</v>
      </c>
      <c r="C5" t="s">
        <v>52</v>
      </c>
      <c r="D5">
        <v>52</v>
      </c>
      <c r="E5">
        <v>13</v>
      </c>
      <c r="F5">
        <v>1</v>
      </c>
      <c r="G5">
        <f t="shared" si="1"/>
        <v>14</v>
      </c>
      <c r="H5" s="18">
        <f t="shared" si="2"/>
        <v>7.1428571428571425E-2</v>
      </c>
      <c r="I5">
        <f t="shared" si="3"/>
        <v>676</v>
      </c>
      <c r="J5">
        <f t="shared" si="4"/>
        <v>702</v>
      </c>
      <c r="L5" t="s">
        <v>16</v>
      </c>
      <c r="M5" t="s">
        <v>68</v>
      </c>
      <c r="N5">
        <v>600</v>
      </c>
      <c r="O5">
        <f t="shared" si="5"/>
        <v>11</v>
      </c>
      <c r="P5">
        <f t="shared" si="0"/>
        <v>484</v>
      </c>
      <c r="Q5">
        <f t="shared" si="0"/>
        <v>576.4</v>
      </c>
      <c r="R5" s="19">
        <f t="shared" si="6"/>
        <v>1.2396694214876034</v>
      </c>
      <c r="S5" s="19">
        <f t="shared" si="7"/>
        <v>1.0409437890353921</v>
      </c>
      <c r="T5" s="20">
        <f>N5/O5</f>
        <v>54.545454545454547</v>
      </c>
    </row>
    <row r="6" spans="1:21" x14ac:dyDescent="0.3">
      <c r="B6" t="s">
        <v>6</v>
      </c>
      <c r="C6" t="s">
        <v>52</v>
      </c>
      <c r="D6">
        <v>52</v>
      </c>
      <c r="E6">
        <v>12</v>
      </c>
      <c r="F6">
        <v>4</v>
      </c>
      <c r="G6">
        <f t="shared" si="1"/>
        <v>16</v>
      </c>
      <c r="H6" s="18">
        <f t="shared" si="2"/>
        <v>0.25</v>
      </c>
      <c r="I6">
        <f t="shared" si="3"/>
        <v>624</v>
      </c>
      <c r="J6">
        <f t="shared" si="4"/>
        <v>728</v>
      </c>
      <c r="L6" t="s">
        <v>72</v>
      </c>
      <c r="M6" t="s">
        <v>52</v>
      </c>
      <c r="N6">
        <v>390</v>
      </c>
      <c r="O6">
        <f t="shared" si="5"/>
        <v>6.6</v>
      </c>
      <c r="P6">
        <f t="shared" si="0"/>
        <v>283.8</v>
      </c>
      <c r="Q6">
        <f t="shared" si="0"/>
        <v>322.5</v>
      </c>
      <c r="R6" s="19">
        <f t="shared" si="6"/>
        <v>1.3742071881606766</v>
      </c>
      <c r="S6" s="19">
        <f t="shared" si="7"/>
        <v>1.2093023255813953</v>
      </c>
      <c r="T6" s="20">
        <f>N6/O6</f>
        <v>59.090909090909093</v>
      </c>
    </row>
    <row r="7" spans="1:21" x14ac:dyDescent="0.3">
      <c r="B7" t="s">
        <v>6</v>
      </c>
      <c r="C7" t="s">
        <v>52</v>
      </c>
      <c r="D7">
        <v>52</v>
      </c>
      <c r="E7">
        <v>10</v>
      </c>
      <c r="F7">
        <v>1</v>
      </c>
      <c r="G7">
        <f t="shared" si="1"/>
        <v>11</v>
      </c>
      <c r="H7" s="18">
        <f t="shared" si="2"/>
        <v>9.0909090909090912E-2</v>
      </c>
      <c r="I7">
        <f t="shared" si="3"/>
        <v>520</v>
      </c>
      <c r="J7">
        <f t="shared" si="4"/>
        <v>546</v>
      </c>
      <c r="L7" t="s">
        <v>72</v>
      </c>
      <c r="M7" t="s">
        <v>68</v>
      </c>
      <c r="N7">
        <v>600</v>
      </c>
      <c r="O7">
        <f t="shared" si="5"/>
        <v>9.5</v>
      </c>
      <c r="P7">
        <f t="shared" si="0"/>
        <v>408.5</v>
      </c>
      <c r="Q7">
        <f t="shared" si="0"/>
        <v>455.8</v>
      </c>
      <c r="R7" s="19">
        <f t="shared" si="6"/>
        <v>1.4687882496940023</v>
      </c>
      <c r="S7" s="19">
        <f t="shared" si="7"/>
        <v>1.3163668275559455</v>
      </c>
      <c r="T7" s="20">
        <f>N7/O7</f>
        <v>63.157894736842103</v>
      </c>
    </row>
    <row r="8" spans="1:21" x14ac:dyDescent="0.3">
      <c r="B8" t="s">
        <v>6</v>
      </c>
      <c r="C8" t="s">
        <v>52</v>
      </c>
      <c r="D8">
        <v>52</v>
      </c>
      <c r="E8">
        <v>11</v>
      </c>
      <c r="F8">
        <v>1</v>
      </c>
      <c r="G8">
        <f t="shared" si="1"/>
        <v>12</v>
      </c>
      <c r="H8" s="18">
        <f t="shared" si="2"/>
        <v>8.3333333333333329E-2</v>
      </c>
      <c r="I8">
        <f t="shared" si="3"/>
        <v>572</v>
      </c>
      <c r="J8">
        <f t="shared" si="4"/>
        <v>598</v>
      </c>
      <c r="L8" t="s">
        <v>86</v>
      </c>
      <c r="M8" t="s">
        <v>52</v>
      </c>
      <c r="N8">
        <v>390</v>
      </c>
      <c r="O8">
        <f t="shared" si="5"/>
        <v>8.5</v>
      </c>
      <c r="P8">
        <f t="shared" si="0"/>
        <v>442</v>
      </c>
      <c r="Q8">
        <f t="shared" si="0"/>
        <v>530.4</v>
      </c>
      <c r="R8" s="19">
        <f t="shared" si="6"/>
        <v>0.88235294117647056</v>
      </c>
      <c r="S8" s="19">
        <f t="shared" si="7"/>
        <v>0.73529411764705888</v>
      </c>
      <c r="T8" s="20">
        <f>N8/O8</f>
        <v>45.882352941176471</v>
      </c>
    </row>
    <row r="9" spans="1:21" x14ac:dyDescent="0.3">
      <c r="B9" t="s">
        <v>6</v>
      </c>
      <c r="C9" t="s">
        <v>52</v>
      </c>
      <c r="D9">
        <v>52</v>
      </c>
      <c r="E9">
        <v>10</v>
      </c>
      <c r="F9">
        <v>0</v>
      </c>
      <c r="G9">
        <f t="shared" si="1"/>
        <v>10</v>
      </c>
      <c r="H9" s="18">
        <f t="shared" si="2"/>
        <v>0</v>
      </c>
      <c r="I9">
        <f t="shared" si="3"/>
        <v>520</v>
      </c>
      <c r="J9">
        <f t="shared" si="4"/>
        <v>520</v>
      </c>
      <c r="L9" t="s">
        <v>86</v>
      </c>
      <c r="M9" t="s">
        <v>68</v>
      </c>
      <c r="N9">
        <v>600</v>
      </c>
      <c r="O9">
        <f t="shared" si="5"/>
        <v>12.8</v>
      </c>
      <c r="P9">
        <f t="shared" si="0"/>
        <v>665.6</v>
      </c>
      <c r="Q9">
        <f t="shared" si="0"/>
        <v>785.2</v>
      </c>
      <c r="R9" s="19">
        <f t="shared" si="6"/>
        <v>0.90144230769230771</v>
      </c>
      <c r="S9" s="19">
        <f t="shared" si="7"/>
        <v>0.76413652572592961</v>
      </c>
      <c r="T9" s="20">
        <f>N9/O9</f>
        <v>46.875</v>
      </c>
    </row>
    <row r="10" spans="1:21" x14ac:dyDescent="0.3">
      <c r="B10" t="s">
        <v>6</v>
      </c>
      <c r="C10" t="s">
        <v>52</v>
      </c>
      <c r="D10">
        <v>52</v>
      </c>
      <c r="E10">
        <v>11</v>
      </c>
      <c r="F10">
        <v>1</v>
      </c>
      <c r="G10">
        <f t="shared" si="1"/>
        <v>12</v>
      </c>
      <c r="H10" s="18">
        <f t="shared" si="2"/>
        <v>8.3333333333333329E-2</v>
      </c>
      <c r="I10">
        <f t="shared" si="3"/>
        <v>572</v>
      </c>
      <c r="J10">
        <f t="shared" si="4"/>
        <v>598</v>
      </c>
      <c r="O10" s="18">
        <f>(O8-O2)/O2</f>
        <v>-0.2342342342342342</v>
      </c>
      <c r="P10" s="18">
        <f t="shared" ref="P10:T11" si="9">(P8-P2)/P2</f>
        <v>-0.23423423423423428</v>
      </c>
      <c r="Q10" s="18">
        <f t="shared" si="9"/>
        <v>-0.14285714285714282</v>
      </c>
      <c r="R10" s="18">
        <f t="shared" si="9"/>
        <v>0.30588235294117649</v>
      </c>
      <c r="S10" s="18">
        <f t="shared" si="9"/>
        <v>0.16666666666666657</v>
      </c>
      <c r="T10" s="18">
        <f t="shared" si="9"/>
        <v>0.30588235294117644</v>
      </c>
    </row>
    <row r="11" spans="1:21" x14ac:dyDescent="0.3">
      <c r="B11" t="s">
        <v>6</v>
      </c>
      <c r="C11" t="s">
        <v>52</v>
      </c>
      <c r="D11">
        <v>52</v>
      </c>
      <c r="E11">
        <v>11</v>
      </c>
      <c r="F11">
        <v>1</v>
      </c>
      <c r="G11">
        <f t="shared" si="1"/>
        <v>12</v>
      </c>
      <c r="H11" s="18">
        <f t="shared" si="2"/>
        <v>8.3333333333333329E-2</v>
      </c>
      <c r="I11">
        <f t="shared" si="3"/>
        <v>572</v>
      </c>
      <c r="J11">
        <f t="shared" si="4"/>
        <v>598</v>
      </c>
      <c r="O11" s="18">
        <f>(O9-O3)/O3</f>
        <v>-0.26436781609195392</v>
      </c>
      <c r="P11" s="18">
        <f t="shared" si="9"/>
        <v>-0.26436781609195398</v>
      </c>
      <c r="Q11" s="18">
        <f t="shared" si="9"/>
        <v>-0.21558441558441555</v>
      </c>
      <c r="R11" s="18">
        <f t="shared" si="9"/>
        <v>0.359375</v>
      </c>
      <c r="S11" s="18">
        <f t="shared" si="9"/>
        <v>0.27483443708609251</v>
      </c>
      <c r="T11" s="18">
        <f t="shared" si="9"/>
        <v>0.35937499999999989</v>
      </c>
    </row>
    <row r="12" spans="1:21" x14ac:dyDescent="0.3">
      <c r="B12" t="s">
        <v>6</v>
      </c>
      <c r="C12" t="s">
        <v>68</v>
      </c>
      <c r="D12">
        <v>52</v>
      </c>
      <c r="E12">
        <v>17</v>
      </c>
      <c r="F12">
        <v>5</v>
      </c>
      <c r="G12">
        <f t="shared" si="1"/>
        <v>22</v>
      </c>
      <c r="H12" s="18">
        <f t="shared" si="2"/>
        <v>0.22727272727272727</v>
      </c>
      <c r="I12">
        <f t="shared" si="3"/>
        <v>884</v>
      </c>
      <c r="J12">
        <f t="shared" si="4"/>
        <v>1014</v>
      </c>
      <c r="O12" s="24">
        <f>-1*AVERAGE(O10:O11)</f>
        <v>0.24930102516309405</v>
      </c>
      <c r="P12" s="24">
        <f>-1*AVERAGE(P10:P11)</f>
        <v>0.24930102516309413</v>
      </c>
      <c r="Q12" s="24">
        <f>-1*AVERAGE(Q10:Q11)</f>
        <v>0.17922077922077917</v>
      </c>
      <c r="R12" s="24">
        <f t="shared" ref="R12:T12" si="10">AVERAGE(R10:R11)</f>
        <v>0.33262867647058825</v>
      </c>
      <c r="S12" s="24">
        <f t="shared" si="10"/>
        <v>0.22075055187637954</v>
      </c>
      <c r="T12" s="24">
        <f t="shared" si="10"/>
        <v>0.33262867647058814</v>
      </c>
      <c r="U12" s="24"/>
    </row>
    <row r="13" spans="1:21" x14ac:dyDescent="0.3">
      <c r="B13" t="s">
        <v>6</v>
      </c>
      <c r="C13" t="s">
        <v>68</v>
      </c>
      <c r="D13">
        <v>52</v>
      </c>
      <c r="E13">
        <v>16</v>
      </c>
      <c r="F13">
        <v>6</v>
      </c>
      <c r="G13">
        <f t="shared" si="1"/>
        <v>22</v>
      </c>
      <c r="H13" s="18">
        <f t="shared" si="2"/>
        <v>0.27272727272727271</v>
      </c>
      <c r="I13">
        <f t="shared" si="3"/>
        <v>832</v>
      </c>
      <c r="J13">
        <f t="shared" si="4"/>
        <v>988</v>
      </c>
    </row>
    <row r="14" spans="1:21" x14ac:dyDescent="0.3">
      <c r="B14" t="s">
        <v>6</v>
      </c>
      <c r="C14" t="s">
        <v>68</v>
      </c>
      <c r="D14">
        <v>52</v>
      </c>
      <c r="E14">
        <v>19</v>
      </c>
      <c r="F14">
        <v>1</v>
      </c>
      <c r="G14">
        <f t="shared" si="1"/>
        <v>20</v>
      </c>
      <c r="H14" s="18">
        <f t="shared" si="2"/>
        <v>0.05</v>
      </c>
      <c r="I14">
        <f t="shared" si="3"/>
        <v>988</v>
      </c>
      <c r="J14">
        <f t="shared" si="4"/>
        <v>1014</v>
      </c>
    </row>
    <row r="15" spans="1:21" x14ac:dyDescent="0.3">
      <c r="B15" t="s">
        <v>6</v>
      </c>
      <c r="C15" t="s">
        <v>68</v>
      </c>
      <c r="D15">
        <v>52</v>
      </c>
      <c r="E15">
        <v>16</v>
      </c>
      <c r="F15">
        <v>1</v>
      </c>
      <c r="G15">
        <f t="shared" si="1"/>
        <v>17</v>
      </c>
      <c r="H15" s="18">
        <f t="shared" si="2"/>
        <v>5.8823529411764705E-2</v>
      </c>
      <c r="I15">
        <f t="shared" si="3"/>
        <v>832</v>
      </c>
      <c r="J15">
        <f t="shared" si="4"/>
        <v>858</v>
      </c>
    </row>
    <row r="16" spans="1:21" x14ac:dyDescent="0.3">
      <c r="B16" t="s">
        <v>6</v>
      </c>
      <c r="C16" t="s">
        <v>68</v>
      </c>
      <c r="D16">
        <v>52</v>
      </c>
      <c r="E16">
        <v>17</v>
      </c>
      <c r="F16">
        <v>7</v>
      </c>
      <c r="G16">
        <f t="shared" si="1"/>
        <v>24</v>
      </c>
      <c r="H16" s="18">
        <f t="shared" si="2"/>
        <v>0.29166666666666669</v>
      </c>
      <c r="I16">
        <f t="shared" si="3"/>
        <v>884</v>
      </c>
      <c r="J16">
        <f t="shared" si="4"/>
        <v>1066</v>
      </c>
    </row>
    <row r="17" spans="1:10" x14ac:dyDescent="0.3">
      <c r="B17" t="s">
        <v>6</v>
      </c>
      <c r="C17" t="s">
        <v>68</v>
      </c>
      <c r="D17">
        <v>52</v>
      </c>
      <c r="E17">
        <v>19</v>
      </c>
      <c r="F17">
        <v>0</v>
      </c>
      <c r="G17">
        <f t="shared" si="1"/>
        <v>19</v>
      </c>
      <c r="H17" s="18">
        <f t="shared" si="2"/>
        <v>0</v>
      </c>
      <c r="I17">
        <f t="shared" si="3"/>
        <v>988</v>
      </c>
      <c r="J17">
        <f t="shared" si="4"/>
        <v>988</v>
      </c>
    </row>
    <row r="18" spans="1:10" x14ac:dyDescent="0.3">
      <c r="B18" t="s">
        <v>6</v>
      </c>
      <c r="C18" t="s">
        <v>68</v>
      </c>
      <c r="D18">
        <v>52</v>
      </c>
      <c r="E18">
        <v>19</v>
      </c>
      <c r="F18">
        <v>6</v>
      </c>
      <c r="G18">
        <f t="shared" si="1"/>
        <v>25</v>
      </c>
      <c r="H18" s="18">
        <f t="shared" si="2"/>
        <v>0.24</v>
      </c>
      <c r="I18">
        <f t="shared" si="3"/>
        <v>988</v>
      </c>
      <c r="J18">
        <f t="shared" si="4"/>
        <v>1144</v>
      </c>
    </row>
    <row r="19" spans="1:10" x14ac:dyDescent="0.3">
      <c r="B19" t="s">
        <v>6</v>
      </c>
      <c r="C19" t="s">
        <v>68</v>
      </c>
      <c r="D19">
        <v>52</v>
      </c>
      <c r="E19">
        <v>19</v>
      </c>
      <c r="F19">
        <v>6</v>
      </c>
      <c r="G19">
        <f t="shared" si="1"/>
        <v>25</v>
      </c>
      <c r="H19" s="18">
        <f t="shared" si="2"/>
        <v>0.24</v>
      </c>
      <c r="I19">
        <f t="shared" si="3"/>
        <v>988</v>
      </c>
      <c r="J19">
        <f t="shared" si="4"/>
        <v>1144</v>
      </c>
    </row>
    <row r="20" spans="1:10" x14ac:dyDescent="0.3">
      <c r="B20" t="s">
        <v>6</v>
      </c>
      <c r="C20" t="s">
        <v>68</v>
      </c>
      <c r="D20">
        <v>52</v>
      </c>
      <c r="E20">
        <v>17</v>
      </c>
      <c r="F20">
        <v>1</v>
      </c>
      <c r="G20">
        <f t="shared" si="1"/>
        <v>18</v>
      </c>
      <c r="H20" s="18">
        <f t="shared" si="2"/>
        <v>5.5555555555555552E-2</v>
      </c>
      <c r="I20">
        <f t="shared" si="3"/>
        <v>884</v>
      </c>
      <c r="J20">
        <f t="shared" si="4"/>
        <v>910</v>
      </c>
    </row>
    <row r="21" spans="1:10" x14ac:dyDescent="0.3">
      <c r="B21" t="s">
        <v>6</v>
      </c>
      <c r="C21" t="s">
        <v>68</v>
      </c>
      <c r="D21">
        <v>52</v>
      </c>
      <c r="E21">
        <v>15</v>
      </c>
      <c r="F21">
        <v>4</v>
      </c>
      <c r="G21">
        <f t="shared" si="1"/>
        <v>19</v>
      </c>
      <c r="H21" s="18">
        <f t="shared" si="2"/>
        <v>0.21052631578947367</v>
      </c>
      <c r="I21">
        <f t="shared" si="3"/>
        <v>780</v>
      </c>
      <c r="J21">
        <f t="shared" si="4"/>
        <v>884</v>
      </c>
    </row>
    <row r="22" spans="1:10" x14ac:dyDescent="0.3">
      <c r="A22" t="s">
        <v>69</v>
      </c>
      <c r="B22" t="s">
        <v>16</v>
      </c>
      <c r="C22" t="s">
        <v>68</v>
      </c>
      <c r="D22">
        <v>44</v>
      </c>
      <c r="E22">
        <v>12</v>
      </c>
      <c r="F22">
        <v>4</v>
      </c>
      <c r="G22">
        <f t="shared" si="1"/>
        <v>16</v>
      </c>
      <c r="H22" s="18">
        <f t="shared" si="2"/>
        <v>0.25</v>
      </c>
      <c r="I22">
        <f t="shared" si="3"/>
        <v>528</v>
      </c>
      <c r="J22">
        <f>G22*D22</f>
        <v>704</v>
      </c>
    </row>
    <row r="23" spans="1:10" x14ac:dyDescent="0.3">
      <c r="B23" t="s">
        <v>16</v>
      </c>
      <c r="C23" t="s">
        <v>68</v>
      </c>
      <c r="D23">
        <v>44</v>
      </c>
      <c r="E23">
        <v>11</v>
      </c>
      <c r="F23">
        <v>1</v>
      </c>
      <c r="G23">
        <f t="shared" si="1"/>
        <v>12</v>
      </c>
      <c r="H23" s="18">
        <f t="shared" si="2"/>
        <v>8.3333333333333329E-2</v>
      </c>
      <c r="I23">
        <f t="shared" si="3"/>
        <v>484</v>
      </c>
      <c r="J23">
        <f t="shared" ref="J23:J61" si="11">G23*D23</f>
        <v>528</v>
      </c>
    </row>
    <row r="24" spans="1:10" x14ac:dyDescent="0.3">
      <c r="B24" t="s">
        <v>16</v>
      </c>
      <c r="C24" t="s">
        <v>68</v>
      </c>
      <c r="D24">
        <v>44</v>
      </c>
      <c r="E24">
        <v>10</v>
      </c>
      <c r="F24">
        <v>1</v>
      </c>
      <c r="G24">
        <f t="shared" si="1"/>
        <v>11</v>
      </c>
      <c r="H24" s="18">
        <f t="shared" si="2"/>
        <v>9.0909090909090912E-2</v>
      </c>
      <c r="I24">
        <f t="shared" si="3"/>
        <v>440</v>
      </c>
      <c r="J24">
        <f t="shared" si="11"/>
        <v>484</v>
      </c>
    </row>
    <row r="25" spans="1:10" x14ac:dyDescent="0.3">
      <c r="B25" t="s">
        <v>16</v>
      </c>
      <c r="C25" t="s">
        <v>68</v>
      </c>
      <c r="D25">
        <v>44</v>
      </c>
      <c r="E25">
        <v>11</v>
      </c>
      <c r="F25">
        <v>1</v>
      </c>
      <c r="G25">
        <f t="shared" si="1"/>
        <v>12</v>
      </c>
      <c r="H25" s="18">
        <f t="shared" si="2"/>
        <v>8.3333333333333329E-2</v>
      </c>
      <c r="I25">
        <f t="shared" si="3"/>
        <v>484</v>
      </c>
      <c r="J25">
        <f t="shared" si="11"/>
        <v>528</v>
      </c>
    </row>
    <row r="26" spans="1:10" x14ac:dyDescent="0.3">
      <c r="B26" t="s">
        <v>16</v>
      </c>
      <c r="C26" t="s">
        <v>68</v>
      </c>
      <c r="D26">
        <v>44</v>
      </c>
      <c r="E26">
        <v>14</v>
      </c>
      <c r="F26">
        <v>5</v>
      </c>
      <c r="G26">
        <f t="shared" si="1"/>
        <v>19</v>
      </c>
      <c r="H26" s="18">
        <f t="shared" si="2"/>
        <v>0.26315789473684209</v>
      </c>
      <c r="I26">
        <f t="shared" si="3"/>
        <v>616</v>
      </c>
      <c r="J26">
        <f t="shared" si="11"/>
        <v>836</v>
      </c>
    </row>
    <row r="27" spans="1:10" x14ac:dyDescent="0.3">
      <c r="B27" t="s">
        <v>16</v>
      </c>
      <c r="C27" t="s">
        <v>68</v>
      </c>
      <c r="D27">
        <v>44</v>
      </c>
      <c r="E27">
        <v>9</v>
      </c>
      <c r="F27">
        <v>0</v>
      </c>
      <c r="G27">
        <f t="shared" si="1"/>
        <v>9</v>
      </c>
      <c r="H27" s="18">
        <f t="shared" si="2"/>
        <v>0</v>
      </c>
      <c r="I27">
        <f t="shared" si="3"/>
        <v>396</v>
      </c>
      <c r="J27">
        <f t="shared" si="11"/>
        <v>396</v>
      </c>
    </row>
    <row r="28" spans="1:10" x14ac:dyDescent="0.3">
      <c r="B28" t="s">
        <v>16</v>
      </c>
      <c r="C28" t="s">
        <v>68</v>
      </c>
      <c r="D28">
        <v>44</v>
      </c>
      <c r="E28">
        <v>10</v>
      </c>
      <c r="F28">
        <v>1</v>
      </c>
      <c r="G28">
        <f t="shared" si="1"/>
        <v>11</v>
      </c>
      <c r="H28" s="18">
        <f t="shared" si="2"/>
        <v>9.0909090909090912E-2</v>
      </c>
      <c r="I28">
        <f t="shared" si="3"/>
        <v>440</v>
      </c>
      <c r="J28">
        <f t="shared" si="11"/>
        <v>484</v>
      </c>
    </row>
    <row r="29" spans="1:10" x14ac:dyDescent="0.3">
      <c r="B29" t="s">
        <v>16</v>
      </c>
      <c r="C29" t="s">
        <v>68</v>
      </c>
      <c r="D29">
        <v>44</v>
      </c>
      <c r="E29">
        <v>11</v>
      </c>
      <c r="F29">
        <v>3</v>
      </c>
      <c r="G29">
        <f t="shared" si="1"/>
        <v>14</v>
      </c>
      <c r="H29" s="18">
        <f t="shared" si="2"/>
        <v>0.21428571428571427</v>
      </c>
      <c r="I29">
        <f t="shared" si="3"/>
        <v>484</v>
      </c>
      <c r="J29">
        <f t="shared" si="11"/>
        <v>616</v>
      </c>
    </row>
    <row r="30" spans="1:10" x14ac:dyDescent="0.3">
      <c r="B30" t="s">
        <v>16</v>
      </c>
      <c r="C30" t="s">
        <v>68</v>
      </c>
      <c r="D30">
        <v>44</v>
      </c>
      <c r="E30">
        <v>12</v>
      </c>
      <c r="F30">
        <v>3</v>
      </c>
      <c r="G30">
        <f t="shared" si="1"/>
        <v>15</v>
      </c>
      <c r="H30" s="18">
        <f t="shared" si="2"/>
        <v>0.2</v>
      </c>
      <c r="I30">
        <f t="shared" si="3"/>
        <v>528</v>
      </c>
      <c r="J30">
        <f t="shared" si="11"/>
        <v>660</v>
      </c>
    </row>
    <row r="31" spans="1:10" x14ac:dyDescent="0.3">
      <c r="B31" t="s">
        <v>16</v>
      </c>
      <c r="C31" t="s">
        <v>68</v>
      </c>
      <c r="D31">
        <v>44</v>
      </c>
      <c r="E31">
        <v>10</v>
      </c>
      <c r="F31">
        <v>2</v>
      </c>
      <c r="G31">
        <f t="shared" si="1"/>
        <v>12</v>
      </c>
      <c r="H31" s="18">
        <f t="shared" si="2"/>
        <v>0.16666666666666666</v>
      </c>
      <c r="I31">
        <f t="shared" si="3"/>
        <v>440</v>
      </c>
      <c r="J31">
        <f t="shared" si="11"/>
        <v>528</v>
      </c>
    </row>
    <row r="32" spans="1:10" x14ac:dyDescent="0.3">
      <c r="B32" t="s">
        <v>16</v>
      </c>
      <c r="C32" t="s">
        <v>52</v>
      </c>
      <c r="D32">
        <v>44</v>
      </c>
      <c r="E32">
        <v>10</v>
      </c>
      <c r="F32">
        <v>1</v>
      </c>
      <c r="G32">
        <f t="shared" si="1"/>
        <v>11</v>
      </c>
      <c r="H32" s="18">
        <f t="shared" si="2"/>
        <v>9.0909090909090912E-2</v>
      </c>
      <c r="I32">
        <f t="shared" si="3"/>
        <v>440</v>
      </c>
      <c r="J32">
        <f t="shared" si="11"/>
        <v>484</v>
      </c>
    </row>
    <row r="33" spans="2:10" x14ac:dyDescent="0.3">
      <c r="B33" t="s">
        <v>16</v>
      </c>
      <c r="C33" t="s">
        <v>52</v>
      </c>
      <c r="D33">
        <v>44</v>
      </c>
      <c r="E33">
        <v>8</v>
      </c>
      <c r="F33">
        <v>1</v>
      </c>
      <c r="G33">
        <f t="shared" si="1"/>
        <v>9</v>
      </c>
      <c r="H33" s="18">
        <f t="shared" si="2"/>
        <v>0.1111111111111111</v>
      </c>
      <c r="I33">
        <f t="shared" si="3"/>
        <v>352</v>
      </c>
      <c r="J33">
        <f t="shared" si="11"/>
        <v>396</v>
      </c>
    </row>
    <row r="34" spans="2:10" x14ac:dyDescent="0.3">
      <c r="B34" t="s">
        <v>16</v>
      </c>
      <c r="C34" t="s">
        <v>52</v>
      </c>
      <c r="D34">
        <v>44</v>
      </c>
      <c r="E34">
        <v>9</v>
      </c>
      <c r="F34">
        <v>2</v>
      </c>
      <c r="G34">
        <f t="shared" si="1"/>
        <v>11</v>
      </c>
      <c r="H34" s="18">
        <f t="shared" si="2"/>
        <v>0.18181818181818182</v>
      </c>
      <c r="I34">
        <f t="shared" si="3"/>
        <v>396</v>
      </c>
      <c r="J34">
        <f t="shared" si="11"/>
        <v>484</v>
      </c>
    </row>
    <row r="35" spans="2:10" x14ac:dyDescent="0.3">
      <c r="B35" t="s">
        <v>16</v>
      </c>
      <c r="C35" t="s">
        <v>52</v>
      </c>
      <c r="D35">
        <v>44</v>
      </c>
      <c r="E35">
        <v>7</v>
      </c>
      <c r="F35">
        <v>0</v>
      </c>
      <c r="G35">
        <f t="shared" si="1"/>
        <v>7</v>
      </c>
      <c r="H35" s="18">
        <f t="shared" si="2"/>
        <v>0</v>
      </c>
      <c r="I35">
        <f t="shared" si="3"/>
        <v>308</v>
      </c>
      <c r="J35">
        <f t="shared" si="11"/>
        <v>308</v>
      </c>
    </row>
    <row r="36" spans="2:10" x14ac:dyDescent="0.3">
      <c r="B36" t="s">
        <v>16</v>
      </c>
      <c r="C36" t="s">
        <v>52</v>
      </c>
      <c r="D36">
        <v>44</v>
      </c>
      <c r="E36">
        <v>9</v>
      </c>
      <c r="F36">
        <v>2</v>
      </c>
      <c r="G36">
        <f t="shared" si="1"/>
        <v>11</v>
      </c>
      <c r="H36" s="18">
        <f t="shared" si="2"/>
        <v>0.18181818181818182</v>
      </c>
      <c r="I36">
        <f t="shared" si="3"/>
        <v>396</v>
      </c>
      <c r="J36">
        <f t="shared" si="11"/>
        <v>484</v>
      </c>
    </row>
    <row r="37" spans="2:10" x14ac:dyDescent="0.3">
      <c r="B37" t="s">
        <v>16</v>
      </c>
      <c r="C37" t="s">
        <v>52</v>
      </c>
      <c r="D37">
        <v>44</v>
      </c>
      <c r="E37">
        <v>7</v>
      </c>
      <c r="F37">
        <v>2</v>
      </c>
      <c r="G37">
        <f t="shared" si="1"/>
        <v>9</v>
      </c>
      <c r="H37" s="18">
        <f t="shared" si="2"/>
        <v>0.22222222222222221</v>
      </c>
      <c r="I37">
        <f t="shared" si="3"/>
        <v>308</v>
      </c>
      <c r="J37">
        <f t="shared" si="11"/>
        <v>396</v>
      </c>
    </row>
    <row r="38" spans="2:10" x14ac:dyDescent="0.3">
      <c r="B38" t="s">
        <v>16</v>
      </c>
      <c r="C38" t="s">
        <v>52</v>
      </c>
      <c r="D38">
        <v>44</v>
      </c>
      <c r="E38">
        <v>7</v>
      </c>
      <c r="F38">
        <v>3</v>
      </c>
      <c r="G38">
        <f t="shared" si="1"/>
        <v>10</v>
      </c>
      <c r="H38" s="18">
        <f t="shared" si="2"/>
        <v>0.3</v>
      </c>
      <c r="I38">
        <f t="shared" si="3"/>
        <v>308</v>
      </c>
      <c r="J38">
        <f t="shared" si="11"/>
        <v>440</v>
      </c>
    </row>
    <row r="39" spans="2:10" x14ac:dyDescent="0.3">
      <c r="B39" t="s">
        <v>16</v>
      </c>
      <c r="C39" t="s">
        <v>52</v>
      </c>
      <c r="D39">
        <v>44</v>
      </c>
      <c r="E39">
        <v>8</v>
      </c>
      <c r="F39">
        <v>0</v>
      </c>
      <c r="G39">
        <f t="shared" si="1"/>
        <v>8</v>
      </c>
      <c r="H39" s="18">
        <f t="shared" si="2"/>
        <v>0</v>
      </c>
      <c r="I39">
        <f t="shared" si="3"/>
        <v>352</v>
      </c>
      <c r="J39">
        <f t="shared" si="11"/>
        <v>352</v>
      </c>
    </row>
    <row r="40" spans="2:10" x14ac:dyDescent="0.3">
      <c r="B40" t="s">
        <v>16</v>
      </c>
      <c r="C40" t="s">
        <v>52</v>
      </c>
      <c r="D40">
        <v>44</v>
      </c>
      <c r="E40">
        <v>6</v>
      </c>
      <c r="F40">
        <v>2</v>
      </c>
      <c r="G40">
        <f t="shared" si="1"/>
        <v>8</v>
      </c>
      <c r="H40" s="18">
        <f t="shared" si="2"/>
        <v>0.25</v>
      </c>
      <c r="I40">
        <f t="shared" si="3"/>
        <v>264</v>
      </c>
      <c r="J40">
        <f t="shared" si="11"/>
        <v>352</v>
      </c>
    </row>
    <row r="41" spans="2:10" x14ac:dyDescent="0.3">
      <c r="B41" t="s">
        <v>16</v>
      </c>
      <c r="C41" t="s">
        <v>52</v>
      </c>
      <c r="D41">
        <v>44</v>
      </c>
      <c r="E41">
        <v>8</v>
      </c>
      <c r="F41">
        <v>1</v>
      </c>
      <c r="G41">
        <f t="shared" si="1"/>
        <v>9</v>
      </c>
      <c r="H41" s="18">
        <f t="shared" si="2"/>
        <v>0.1111111111111111</v>
      </c>
      <c r="I41">
        <f t="shared" si="3"/>
        <v>352</v>
      </c>
      <c r="J41">
        <f t="shared" si="11"/>
        <v>396</v>
      </c>
    </row>
    <row r="42" spans="2:10" x14ac:dyDescent="0.3">
      <c r="B42" t="s">
        <v>72</v>
      </c>
      <c r="C42" t="s">
        <v>68</v>
      </c>
      <c r="D42">
        <v>43</v>
      </c>
      <c r="E42">
        <v>12</v>
      </c>
      <c r="F42">
        <v>4</v>
      </c>
      <c r="G42">
        <f t="shared" si="1"/>
        <v>16</v>
      </c>
      <c r="H42" s="18">
        <f t="shared" si="2"/>
        <v>0.25</v>
      </c>
      <c r="I42">
        <f t="shared" si="3"/>
        <v>516</v>
      </c>
      <c r="J42">
        <f t="shared" si="11"/>
        <v>688</v>
      </c>
    </row>
    <row r="43" spans="2:10" x14ac:dyDescent="0.3">
      <c r="B43" t="s">
        <v>72</v>
      </c>
      <c r="C43" t="s">
        <v>68</v>
      </c>
      <c r="D43">
        <v>43</v>
      </c>
      <c r="E43">
        <v>10</v>
      </c>
      <c r="F43">
        <v>0</v>
      </c>
      <c r="G43">
        <f t="shared" si="1"/>
        <v>10</v>
      </c>
      <c r="H43" s="18">
        <f t="shared" si="2"/>
        <v>0</v>
      </c>
      <c r="I43">
        <f t="shared" si="3"/>
        <v>430</v>
      </c>
      <c r="J43">
        <f t="shared" si="11"/>
        <v>430</v>
      </c>
    </row>
    <row r="44" spans="2:10" x14ac:dyDescent="0.3">
      <c r="B44" t="s">
        <v>72</v>
      </c>
      <c r="C44" t="s">
        <v>68</v>
      </c>
      <c r="D44">
        <v>43</v>
      </c>
      <c r="E44">
        <v>8</v>
      </c>
      <c r="F44">
        <v>0</v>
      </c>
      <c r="G44">
        <f t="shared" si="1"/>
        <v>8</v>
      </c>
      <c r="H44" s="18">
        <f t="shared" si="2"/>
        <v>0</v>
      </c>
      <c r="I44">
        <f t="shared" si="3"/>
        <v>344</v>
      </c>
      <c r="J44">
        <f t="shared" si="11"/>
        <v>344</v>
      </c>
    </row>
    <row r="45" spans="2:10" x14ac:dyDescent="0.3">
      <c r="B45" t="s">
        <v>72</v>
      </c>
      <c r="C45" t="s">
        <v>68</v>
      </c>
      <c r="D45">
        <v>43</v>
      </c>
      <c r="E45">
        <v>8</v>
      </c>
      <c r="F45">
        <v>1</v>
      </c>
      <c r="G45">
        <f t="shared" si="1"/>
        <v>9</v>
      </c>
      <c r="H45" s="18">
        <f t="shared" si="2"/>
        <v>0.1111111111111111</v>
      </c>
      <c r="I45">
        <f t="shared" si="3"/>
        <v>344</v>
      </c>
      <c r="J45">
        <f t="shared" si="11"/>
        <v>387</v>
      </c>
    </row>
    <row r="46" spans="2:10" x14ac:dyDescent="0.3">
      <c r="B46" t="s">
        <v>72</v>
      </c>
      <c r="C46" t="s">
        <v>68</v>
      </c>
      <c r="D46">
        <v>43</v>
      </c>
      <c r="E46">
        <v>8</v>
      </c>
      <c r="F46">
        <v>1</v>
      </c>
      <c r="G46">
        <f t="shared" si="1"/>
        <v>9</v>
      </c>
      <c r="H46" s="18">
        <f t="shared" si="2"/>
        <v>0.1111111111111111</v>
      </c>
      <c r="I46">
        <f t="shared" si="3"/>
        <v>344</v>
      </c>
      <c r="J46">
        <f t="shared" si="11"/>
        <v>387</v>
      </c>
    </row>
    <row r="47" spans="2:10" x14ac:dyDescent="0.3">
      <c r="B47" t="s">
        <v>72</v>
      </c>
      <c r="C47" t="s">
        <v>68</v>
      </c>
      <c r="D47">
        <v>43</v>
      </c>
      <c r="E47">
        <v>10</v>
      </c>
      <c r="F47">
        <v>1</v>
      </c>
      <c r="G47">
        <f t="shared" si="1"/>
        <v>11</v>
      </c>
      <c r="H47" s="18">
        <f t="shared" si="2"/>
        <v>9.0909090909090912E-2</v>
      </c>
      <c r="I47">
        <f t="shared" si="3"/>
        <v>430</v>
      </c>
      <c r="J47">
        <f t="shared" si="11"/>
        <v>473</v>
      </c>
    </row>
    <row r="48" spans="2:10" x14ac:dyDescent="0.3">
      <c r="B48" t="s">
        <v>72</v>
      </c>
      <c r="C48" t="s">
        <v>68</v>
      </c>
      <c r="D48">
        <v>43</v>
      </c>
      <c r="E48">
        <v>10</v>
      </c>
      <c r="F48">
        <v>1</v>
      </c>
      <c r="G48">
        <f t="shared" si="1"/>
        <v>11</v>
      </c>
      <c r="H48" s="18">
        <f t="shared" si="2"/>
        <v>9.0909090909090912E-2</v>
      </c>
      <c r="I48">
        <f t="shared" si="3"/>
        <v>430</v>
      </c>
      <c r="J48">
        <f t="shared" si="11"/>
        <v>473</v>
      </c>
    </row>
    <row r="49" spans="1:10" x14ac:dyDescent="0.3">
      <c r="B49" t="s">
        <v>72</v>
      </c>
      <c r="C49" t="s">
        <v>68</v>
      </c>
      <c r="D49">
        <v>43</v>
      </c>
      <c r="E49">
        <v>10</v>
      </c>
      <c r="F49">
        <v>1</v>
      </c>
      <c r="G49">
        <f t="shared" si="1"/>
        <v>11</v>
      </c>
      <c r="H49" s="18">
        <f t="shared" si="2"/>
        <v>9.0909090909090912E-2</v>
      </c>
      <c r="I49">
        <f t="shared" si="3"/>
        <v>430</v>
      </c>
      <c r="J49">
        <f t="shared" si="11"/>
        <v>473</v>
      </c>
    </row>
    <row r="50" spans="1:10" x14ac:dyDescent="0.3">
      <c r="B50" t="s">
        <v>72</v>
      </c>
      <c r="C50" t="s">
        <v>68</v>
      </c>
      <c r="D50">
        <v>43</v>
      </c>
      <c r="E50">
        <v>11</v>
      </c>
      <c r="F50">
        <v>1</v>
      </c>
      <c r="G50">
        <f t="shared" si="1"/>
        <v>12</v>
      </c>
      <c r="H50" s="18">
        <f t="shared" si="2"/>
        <v>8.3333333333333329E-2</v>
      </c>
      <c r="I50">
        <f t="shared" si="3"/>
        <v>473</v>
      </c>
      <c r="J50">
        <f t="shared" si="11"/>
        <v>516</v>
      </c>
    </row>
    <row r="51" spans="1:10" x14ac:dyDescent="0.3">
      <c r="B51" t="s">
        <v>72</v>
      </c>
      <c r="C51" t="s">
        <v>68</v>
      </c>
      <c r="D51">
        <v>43</v>
      </c>
      <c r="E51">
        <v>8</v>
      </c>
      <c r="F51">
        <v>1</v>
      </c>
      <c r="G51">
        <f t="shared" si="1"/>
        <v>9</v>
      </c>
      <c r="H51" s="18">
        <f t="shared" si="2"/>
        <v>0.1111111111111111</v>
      </c>
      <c r="I51">
        <f t="shared" si="3"/>
        <v>344</v>
      </c>
      <c r="J51">
        <f t="shared" si="11"/>
        <v>387</v>
      </c>
    </row>
    <row r="52" spans="1:10" x14ac:dyDescent="0.3">
      <c r="B52" t="s">
        <v>72</v>
      </c>
      <c r="C52" t="s">
        <v>52</v>
      </c>
      <c r="D52">
        <v>43</v>
      </c>
      <c r="E52">
        <v>7</v>
      </c>
      <c r="F52">
        <v>2</v>
      </c>
      <c r="G52">
        <f t="shared" si="1"/>
        <v>9</v>
      </c>
      <c r="H52" s="18">
        <f t="shared" si="2"/>
        <v>0.22222222222222221</v>
      </c>
      <c r="I52">
        <f t="shared" si="3"/>
        <v>301</v>
      </c>
      <c r="J52">
        <f t="shared" si="11"/>
        <v>387</v>
      </c>
    </row>
    <row r="53" spans="1:10" x14ac:dyDescent="0.3">
      <c r="B53" t="s">
        <v>72</v>
      </c>
      <c r="C53" t="s">
        <v>52</v>
      </c>
      <c r="D53">
        <v>43</v>
      </c>
      <c r="E53">
        <v>5</v>
      </c>
      <c r="F53">
        <v>0</v>
      </c>
      <c r="G53">
        <f t="shared" si="1"/>
        <v>5</v>
      </c>
      <c r="H53" s="18">
        <f t="shared" si="2"/>
        <v>0</v>
      </c>
      <c r="I53">
        <f t="shared" si="3"/>
        <v>215</v>
      </c>
      <c r="J53">
        <f t="shared" si="11"/>
        <v>215</v>
      </c>
    </row>
    <row r="54" spans="1:10" x14ac:dyDescent="0.3">
      <c r="B54" t="s">
        <v>72</v>
      </c>
      <c r="C54" t="s">
        <v>52</v>
      </c>
      <c r="D54">
        <v>43</v>
      </c>
      <c r="E54">
        <v>7</v>
      </c>
      <c r="F54">
        <v>0</v>
      </c>
      <c r="G54">
        <f t="shared" si="1"/>
        <v>7</v>
      </c>
      <c r="H54" s="18">
        <f t="shared" si="2"/>
        <v>0</v>
      </c>
      <c r="I54">
        <f t="shared" si="3"/>
        <v>301</v>
      </c>
      <c r="J54">
        <f t="shared" si="11"/>
        <v>301</v>
      </c>
    </row>
    <row r="55" spans="1:10" x14ac:dyDescent="0.3">
      <c r="B55" t="s">
        <v>72</v>
      </c>
      <c r="C55" t="s">
        <v>52</v>
      </c>
      <c r="D55">
        <v>43</v>
      </c>
      <c r="E55">
        <v>5</v>
      </c>
      <c r="F55">
        <v>0</v>
      </c>
      <c r="G55">
        <f t="shared" si="1"/>
        <v>5</v>
      </c>
      <c r="H55" s="18">
        <f t="shared" si="2"/>
        <v>0</v>
      </c>
      <c r="I55">
        <f t="shared" si="3"/>
        <v>215</v>
      </c>
      <c r="J55">
        <f t="shared" si="11"/>
        <v>215</v>
      </c>
    </row>
    <row r="56" spans="1:10" x14ac:dyDescent="0.3">
      <c r="B56" t="s">
        <v>72</v>
      </c>
      <c r="C56" t="s">
        <v>52</v>
      </c>
      <c r="D56">
        <v>43</v>
      </c>
      <c r="E56">
        <v>10</v>
      </c>
      <c r="F56">
        <v>1</v>
      </c>
      <c r="G56">
        <f t="shared" si="1"/>
        <v>11</v>
      </c>
      <c r="H56" s="18">
        <f t="shared" si="2"/>
        <v>9.0909090909090912E-2</v>
      </c>
      <c r="I56">
        <f t="shared" si="3"/>
        <v>430</v>
      </c>
      <c r="J56">
        <f t="shared" si="11"/>
        <v>473</v>
      </c>
    </row>
    <row r="57" spans="1:10" x14ac:dyDescent="0.3">
      <c r="B57" t="s">
        <v>72</v>
      </c>
      <c r="C57" t="s">
        <v>52</v>
      </c>
      <c r="D57">
        <v>43</v>
      </c>
      <c r="E57">
        <v>6</v>
      </c>
      <c r="F57">
        <v>2</v>
      </c>
      <c r="G57">
        <f t="shared" si="1"/>
        <v>8</v>
      </c>
      <c r="H57" s="18">
        <f t="shared" si="2"/>
        <v>0.25</v>
      </c>
      <c r="I57">
        <f t="shared" si="3"/>
        <v>258</v>
      </c>
      <c r="J57">
        <f t="shared" si="11"/>
        <v>344</v>
      </c>
    </row>
    <row r="58" spans="1:10" x14ac:dyDescent="0.3">
      <c r="B58" t="s">
        <v>72</v>
      </c>
      <c r="C58" t="s">
        <v>52</v>
      </c>
      <c r="D58">
        <v>43</v>
      </c>
      <c r="E58">
        <v>7</v>
      </c>
      <c r="F58">
        <v>2</v>
      </c>
      <c r="G58">
        <f t="shared" si="1"/>
        <v>9</v>
      </c>
      <c r="H58" s="18">
        <f t="shared" si="2"/>
        <v>0.22222222222222221</v>
      </c>
      <c r="I58">
        <f t="shared" si="3"/>
        <v>301</v>
      </c>
      <c r="J58">
        <f t="shared" si="11"/>
        <v>387</v>
      </c>
    </row>
    <row r="59" spans="1:10" x14ac:dyDescent="0.3">
      <c r="B59" t="s">
        <v>72</v>
      </c>
      <c r="C59" t="s">
        <v>52</v>
      </c>
      <c r="D59">
        <v>43</v>
      </c>
      <c r="E59">
        <v>5</v>
      </c>
      <c r="F59">
        <v>0</v>
      </c>
      <c r="G59">
        <f t="shared" si="1"/>
        <v>5</v>
      </c>
      <c r="H59" s="18">
        <f t="shared" si="2"/>
        <v>0</v>
      </c>
      <c r="I59">
        <f t="shared" si="3"/>
        <v>215</v>
      </c>
      <c r="J59">
        <f t="shared" si="11"/>
        <v>215</v>
      </c>
    </row>
    <row r="60" spans="1:10" x14ac:dyDescent="0.3">
      <c r="B60" t="s">
        <v>72</v>
      </c>
      <c r="C60" t="s">
        <v>52</v>
      </c>
      <c r="D60">
        <v>43</v>
      </c>
      <c r="E60">
        <v>7</v>
      </c>
      <c r="F60">
        <v>2</v>
      </c>
      <c r="G60">
        <f t="shared" si="1"/>
        <v>9</v>
      </c>
      <c r="H60" s="18">
        <f t="shared" si="2"/>
        <v>0.22222222222222221</v>
      </c>
      <c r="I60">
        <f t="shared" si="3"/>
        <v>301</v>
      </c>
      <c r="J60">
        <f t="shared" si="11"/>
        <v>387</v>
      </c>
    </row>
    <row r="61" spans="1:10" x14ac:dyDescent="0.3">
      <c r="B61" t="s">
        <v>72</v>
      </c>
      <c r="C61" t="s">
        <v>52</v>
      </c>
      <c r="D61">
        <v>43</v>
      </c>
      <c r="E61">
        <v>7</v>
      </c>
      <c r="F61">
        <v>0</v>
      </c>
      <c r="G61">
        <f t="shared" si="1"/>
        <v>7</v>
      </c>
      <c r="H61" s="18">
        <f t="shared" si="2"/>
        <v>0</v>
      </c>
      <c r="I61">
        <f t="shared" si="3"/>
        <v>301</v>
      </c>
      <c r="J61">
        <f t="shared" si="11"/>
        <v>301</v>
      </c>
    </row>
    <row r="62" spans="1:10" x14ac:dyDescent="0.3">
      <c r="A62" t="s">
        <v>62</v>
      </c>
      <c r="B62" t="s">
        <v>86</v>
      </c>
      <c r="C62" t="s">
        <v>52</v>
      </c>
      <c r="D62">
        <v>52</v>
      </c>
      <c r="E62">
        <v>8</v>
      </c>
      <c r="F62">
        <v>1</v>
      </c>
      <c r="G62">
        <f t="shared" ref="G62:G81" si="12">SUM(E62:F62)</f>
        <v>9</v>
      </c>
      <c r="H62" s="18">
        <f t="shared" ref="H62:H81" si="13">F62/G62</f>
        <v>0.1111111111111111</v>
      </c>
      <c r="I62">
        <f t="shared" ref="I62:I81" si="14">D62*E62</f>
        <v>416</v>
      </c>
      <c r="J62">
        <f t="shared" ref="J62:J81" si="15">G62*D62</f>
        <v>468</v>
      </c>
    </row>
    <row r="63" spans="1:10" x14ac:dyDescent="0.3">
      <c r="B63" t="s">
        <v>86</v>
      </c>
      <c r="C63" t="s">
        <v>52</v>
      </c>
      <c r="D63">
        <v>52</v>
      </c>
      <c r="E63">
        <v>11</v>
      </c>
      <c r="F63">
        <v>1</v>
      </c>
      <c r="G63">
        <f t="shared" si="12"/>
        <v>12</v>
      </c>
      <c r="H63" s="18">
        <f t="shared" si="13"/>
        <v>8.3333333333333329E-2</v>
      </c>
      <c r="I63">
        <f t="shared" si="14"/>
        <v>572</v>
      </c>
      <c r="J63">
        <f t="shared" si="15"/>
        <v>624</v>
      </c>
    </row>
    <row r="64" spans="1:10" x14ac:dyDescent="0.3">
      <c r="B64" t="s">
        <v>86</v>
      </c>
      <c r="C64" t="s">
        <v>52</v>
      </c>
      <c r="D64">
        <v>52</v>
      </c>
      <c r="E64">
        <v>9</v>
      </c>
      <c r="F64">
        <v>6</v>
      </c>
      <c r="G64">
        <f t="shared" si="12"/>
        <v>15</v>
      </c>
      <c r="H64" s="18">
        <f t="shared" si="13"/>
        <v>0.4</v>
      </c>
      <c r="I64">
        <f t="shared" si="14"/>
        <v>468</v>
      </c>
      <c r="J64">
        <f t="shared" si="15"/>
        <v>780</v>
      </c>
    </row>
    <row r="65" spans="2:10" x14ac:dyDescent="0.3">
      <c r="B65" t="s">
        <v>86</v>
      </c>
      <c r="C65" t="s">
        <v>52</v>
      </c>
      <c r="D65">
        <v>52</v>
      </c>
      <c r="E65">
        <v>7</v>
      </c>
      <c r="F65">
        <v>3</v>
      </c>
      <c r="G65">
        <f t="shared" si="12"/>
        <v>10</v>
      </c>
      <c r="H65" s="18">
        <f t="shared" si="13"/>
        <v>0.3</v>
      </c>
      <c r="I65">
        <f t="shared" si="14"/>
        <v>364</v>
      </c>
      <c r="J65">
        <f t="shared" si="15"/>
        <v>520</v>
      </c>
    </row>
    <row r="66" spans="2:10" x14ac:dyDescent="0.3">
      <c r="B66" t="s">
        <v>86</v>
      </c>
      <c r="C66" t="s">
        <v>52</v>
      </c>
      <c r="D66">
        <v>52</v>
      </c>
      <c r="E66">
        <v>9</v>
      </c>
      <c r="F66">
        <v>1</v>
      </c>
      <c r="G66">
        <f t="shared" si="12"/>
        <v>10</v>
      </c>
      <c r="H66" s="18">
        <f t="shared" si="13"/>
        <v>0.1</v>
      </c>
      <c r="I66">
        <f t="shared" si="14"/>
        <v>468</v>
      </c>
      <c r="J66">
        <f t="shared" si="15"/>
        <v>520</v>
      </c>
    </row>
    <row r="67" spans="2:10" x14ac:dyDescent="0.3">
      <c r="B67" t="s">
        <v>86</v>
      </c>
      <c r="C67" t="s">
        <v>52</v>
      </c>
      <c r="D67">
        <v>52</v>
      </c>
      <c r="E67">
        <v>9</v>
      </c>
      <c r="F67">
        <v>1</v>
      </c>
      <c r="G67">
        <f t="shared" si="12"/>
        <v>10</v>
      </c>
      <c r="H67" s="18">
        <f t="shared" si="13"/>
        <v>0.1</v>
      </c>
      <c r="I67">
        <f t="shared" si="14"/>
        <v>468</v>
      </c>
      <c r="J67">
        <f t="shared" si="15"/>
        <v>520</v>
      </c>
    </row>
    <row r="68" spans="2:10" x14ac:dyDescent="0.3">
      <c r="B68" t="s">
        <v>86</v>
      </c>
      <c r="C68" t="s">
        <v>52</v>
      </c>
      <c r="D68">
        <v>52</v>
      </c>
      <c r="E68">
        <v>8</v>
      </c>
      <c r="F68">
        <v>0</v>
      </c>
      <c r="G68">
        <f t="shared" si="12"/>
        <v>8</v>
      </c>
      <c r="H68" s="18">
        <f t="shared" si="13"/>
        <v>0</v>
      </c>
      <c r="I68">
        <f t="shared" si="14"/>
        <v>416</v>
      </c>
      <c r="J68">
        <f t="shared" si="15"/>
        <v>416</v>
      </c>
    </row>
    <row r="69" spans="2:10" x14ac:dyDescent="0.3">
      <c r="B69" t="s">
        <v>86</v>
      </c>
      <c r="C69" t="s">
        <v>52</v>
      </c>
      <c r="D69">
        <v>52</v>
      </c>
      <c r="E69">
        <v>9</v>
      </c>
      <c r="F69">
        <v>1</v>
      </c>
      <c r="G69">
        <f t="shared" si="12"/>
        <v>10</v>
      </c>
      <c r="H69" s="18">
        <f t="shared" si="13"/>
        <v>0.1</v>
      </c>
      <c r="I69">
        <f t="shared" si="14"/>
        <v>468</v>
      </c>
      <c r="J69">
        <f t="shared" si="15"/>
        <v>520</v>
      </c>
    </row>
    <row r="70" spans="2:10" x14ac:dyDescent="0.3">
      <c r="B70" t="s">
        <v>86</v>
      </c>
      <c r="C70" t="s">
        <v>52</v>
      </c>
      <c r="D70">
        <v>52</v>
      </c>
      <c r="E70">
        <v>8</v>
      </c>
      <c r="F70">
        <v>2</v>
      </c>
      <c r="G70">
        <f t="shared" si="12"/>
        <v>10</v>
      </c>
      <c r="H70" s="18">
        <f t="shared" si="13"/>
        <v>0.2</v>
      </c>
      <c r="I70">
        <f t="shared" si="14"/>
        <v>416</v>
      </c>
      <c r="J70">
        <f t="shared" si="15"/>
        <v>520</v>
      </c>
    </row>
    <row r="71" spans="2:10" x14ac:dyDescent="0.3">
      <c r="B71" t="s">
        <v>86</v>
      </c>
      <c r="C71" t="s">
        <v>52</v>
      </c>
      <c r="D71">
        <v>52</v>
      </c>
      <c r="E71">
        <v>7</v>
      </c>
      <c r="F71">
        <v>1</v>
      </c>
      <c r="G71">
        <f t="shared" si="12"/>
        <v>8</v>
      </c>
      <c r="H71" s="18">
        <f t="shared" si="13"/>
        <v>0.125</v>
      </c>
      <c r="I71">
        <f t="shared" si="14"/>
        <v>364</v>
      </c>
      <c r="J71">
        <f t="shared" si="15"/>
        <v>416</v>
      </c>
    </row>
    <row r="72" spans="2:10" x14ac:dyDescent="0.3">
      <c r="B72" t="s">
        <v>86</v>
      </c>
      <c r="C72" t="s">
        <v>68</v>
      </c>
      <c r="D72">
        <v>52</v>
      </c>
      <c r="E72">
        <v>15</v>
      </c>
      <c r="F72">
        <v>4</v>
      </c>
      <c r="G72">
        <f t="shared" si="12"/>
        <v>19</v>
      </c>
      <c r="H72" s="18">
        <f t="shared" si="13"/>
        <v>0.21052631578947367</v>
      </c>
      <c r="I72">
        <f t="shared" si="14"/>
        <v>780</v>
      </c>
      <c r="J72">
        <f t="shared" si="15"/>
        <v>988</v>
      </c>
    </row>
    <row r="73" spans="2:10" x14ac:dyDescent="0.3">
      <c r="B73" t="s">
        <v>86</v>
      </c>
      <c r="C73" t="s">
        <v>68</v>
      </c>
      <c r="D73">
        <v>52</v>
      </c>
      <c r="E73">
        <v>13</v>
      </c>
      <c r="F73">
        <v>5</v>
      </c>
      <c r="G73">
        <f t="shared" si="12"/>
        <v>18</v>
      </c>
      <c r="H73" s="18">
        <f t="shared" si="13"/>
        <v>0.27777777777777779</v>
      </c>
      <c r="I73">
        <f t="shared" si="14"/>
        <v>676</v>
      </c>
      <c r="J73">
        <f t="shared" si="15"/>
        <v>936</v>
      </c>
    </row>
    <row r="74" spans="2:10" x14ac:dyDescent="0.3">
      <c r="B74" t="s">
        <v>86</v>
      </c>
      <c r="C74" t="s">
        <v>68</v>
      </c>
      <c r="D74">
        <v>52</v>
      </c>
      <c r="E74">
        <v>14</v>
      </c>
      <c r="F74">
        <v>2</v>
      </c>
      <c r="G74">
        <f t="shared" si="12"/>
        <v>16</v>
      </c>
      <c r="H74" s="18">
        <f t="shared" si="13"/>
        <v>0.125</v>
      </c>
      <c r="I74">
        <f t="shared" si="14"/>
        <v>728</v>
      </c>
      <c r="J74">
        <f t="shared" si="15"/>
        <v>832</v>
      </c>
    </row>
    <row r="75" spans="2:10" x14ac:dyDescent="0.3">
      <c r="B75" t="s">
        <v>86</v>
      </c>
      <c r="C75" t="s">
        <v>68</v>
      </c>
      <c r="D75">
        <v>52</v>
      </c>
      <c r="E75">
        <v>12</v>
      </c>
      <c r="F75">
        <v>4</v>
      </c>
      <c r="G75">
        <f t="shared" si="12"/>
        <v>16</v>
      </c>
      <c r="H75" s="18">
        <f t="shared" si="13"/>
        <v>0.25</v>
      </c>
      <c r="I75">
        <f t="shared" si="14"/>
        <v>624</v>
      </c>
      <c r="J75">
        <f t="shared" si="15"/>
        <v>832</v>
      </c>
    </row>
    <row r="76" spans="2:10" x14ac:dyDescent="0.3">
      <c r="B76" t="s">
        <v>86</v>
      </c>
      <c r="C76" t="s">
        <v>68</v>
      </c>
      <c r="D76">
        <v>52</v>
      </c>
      <c r="E76">
        <v>11</v>
      </c>
      <c r="F76">
        <v>2</v>
      </c>
      <c r="G76">
        <f t="shared" si="12"/>
        <v>13</v>
      </c>
      <c r="H76" s="18">
        <f t="shared" si="13"/>
        <v>0.15384615384615385</v>
      </c>
      <c r="I76">
        <f t="shared" si="14"/>
        <v>572</v>
      </c>
      <c r="J76">
        <f t="shared" si="15"/>
        <v>676</v>
      </c>
    </row>
    <row r="77" spans="2:10" x14ac:dyDescent="0.3">
      <c r="B77" t="s">
        <v>86</v>
      </c>
      <c r="C77" t="s">
        <v>68</v>
      </c>
      <c r="D77">
        <v>52</v>
      </c>
      <c r="E77">
        <v>13</v>
      </c>
      <c r="F77">
        <v>3</v>
      </c>
      <c r="G77">
        <f t="shared" si="12"/>
        <v>16</v>
      </c>
      <c r="H77" s="18">
        <f t="shared" si="13"/>
        <v>0.1875</v>
      </c>
      <c r="I77">
        <f t="shared" si="14"/>
        <v>676</v>
      </c>
      <c r="J77">
        <f t="shared" si="15"/>
        <v>832</v>
      </c>
    </row>
    <row r="78" spans="2:10" x14ac:dyDescent="0.3">
      <c r="B78" t="s">
        <v>86</v>
      </c>
      <c r="C78" t="s">
        <v>68</v>
      </c>
      <c r="D78">
        <v>52</v>
      </c>
      <c r="E78">
        <v>12</v>
      </c>
      <c r="F78">
        <v>1</v>
      </c>
      <c r="G78">
        <f t="shared" si="12"/>
        <v>13</v>
      </c>
      <c r="H78" s="18">
        <f t="shared" si="13"/>
        <v>7.6923076923076927E-2</v>
      </c>
      <c r="I78">
        <f t="shared" si="14"/>
        <v>624</v>
      </c>
      <c r="J78">
        <f t="shared" si="15"/>
        <v>676</v>
      </c>
    </row>
    <row r="79" spans="2:10" x14ac:dyDescent="0.3">
      <c r="B79" t="s">
        <v>86</v>
      </c>
      <c r="C79" t="s">
        <v>68</v>
      </c>
      <c r="D79">
        <v>52</v>
      </c>
      <c r="E79">
        <v>13</v>
      </c>
      <c r="F79">
        <v>1</v>
      </c>
      <c r="G79">
        <f t="shared" si="12"/>
        <v>14</v>
      </c>
      <c r="H79" s="18">
        <f t="shared" si="13"/>
        <v>7.1428571428571425E-2</v>
      </c>
      <c r="I79">
        <f t="shared" si="14"/>
        <v>676</v>
      </c>
      <c r="J79">
        <f t="shared" si="15"/>
        <v>728</v>
      </c>
    </row>
    <row r="80" spans="2:10" x14ac:dyDescent="0.3">
      <c r="B80" t="s">
        <v>86</v>
      </c>
      <c r="C80" t="s">
        <v>68</v>
      </c>
      <c r="D80">
        <v>52</v>
      </c>
      <c r="E80">
        <v>13</v>
      </c>
      <c r="F80">
        <v>1</v>
      </c>
      <c r="G80">
        <f t="shared" si="12"/>
        <v>14</v>
      </c>
      <c r="H80" s="18">
        <f t="shared" si="13"/>
        <v>7.1428571428571425E-2</v>
      </c>
      <c r="I80">
        <f t="shared" si="14"/>
        <v>676</v>
      </c>
      <c r="J80">
        <f t="shared" si="15"/>
        <v>728</v>
      </c>
    </row>
    <row r="81" spans="2:10" x14ac:dyDescent="0.3">
      <c r="B81" t="s">
        <v>86</v>
      </c>
      <c r="C81" t="s">
        <v>68</v>
      </c>
      <c r="D81">
        <v>52</v>
      </c>
      <c r="E81">
        <v>12</v>
      </c>
      <c r="F81">
        <v>0</v>
      </c>
      <c r="G81">
        <f t="shared" si="12"/>
        <v>12</v>
      </c>
      <c r="H81" s="18">
        <f t="shared" si="13"/>
        <v>0</v>
      </c>
      <c r="I81">
        <f t="shared" si="14"/>
        <v>624</v>
      </c>
      <c r="J81">
        <f t="shared" si="15"/>
        <v>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SPELL TABLE</vt:lpstr>
      <vt:lpstr>SPELL DATA</vt:lpstr>
      <vt:lpstr>BALANCE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Trent</dc:creator>
  <cp:lastModifiedBy>Ken Trent</cp:lastModifiedBy>
  <dcterms:created xsi:type="dcterms:W3CDTF">2024-06-17T20:30:22Z</dcterms:created>
  <dcterms:modified xsi:type="dcterms:W3CDTF">2026-02-14T23:43:53Z</dcterms:modified>
</cp:coreProperties>
</file>